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FVE\"/>
    </mc:Choice>
  </mc:AlternateContent>
  <bookViews>
    <workbookView xWindow="0" yWindow="0" windowWidth="15660" windowHeight="5055" firstSheet="1" activeTab="1"/>
  </bookViews>
  <sheets>
    <sheet name="Rekapitulace zakázky" sheetId="1" state="hidden" r:id="rId1"/>
    <sheet name="OR_PHA - Vypracování stat..." sheetId="2" r:id="rId2"/>
  </sheets>
  <definedNames>
    <definedName name="_xlnm._FilterDatabase" localSheetId="1" hidden="1">'OR_PHA - Vypracování stat...'!$C$120:$K$166</definedName>
    <definedName name="_xlnm.Print_Titles" localSheetId="1">'OR_PHA - Vypracování stat...'!$120:$120</definedName>
    <definedName name="_xlnm.Print_Titles" localSheetId="0">'Rekapitulace zakázky'!$92:$92</definedName>
    <definedName name="_xlnm.Print_Area" localSheetId="1">'OR_PHA - Vypracování stat...'!$C$4:$J$76,'OR_PHA - Vypracování stat...'!$C$82:$J$104,'OR_PHA - Vypracování stat...'!$C$110:$J$166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J118" i="2"/>
  <c r="F117" i="2"/>
  <c r="F115" i="2"/>
  <c r="E113" i="2"/>
  <c r="J90" i="2"/>
  <c r="F89" i="2"/>
  <c r="F87" i="2"/>
  <c r="E85" i="2"/>
  <c r="J19" i="2"/>
  <c r="E19" i="2"/>
  <c r="J89" i="2"/>
  <c r="J18" i="2"/>
  <c r="J16" i="2"/>
  <c r="E16" i="2"/>
  <c r="F118" i="2" s="1"/>
  <c r="J15" i="2"/>
  <c r="J10" i="2"/>
  <c r="J115" i="2"/>
  <c r="L90" i="1"/>
  <c r="AM90" i="1"/>
  <c r="AM89" i="1"/>
  <c r="L89" i="1"/>
  <c r="AM87" i="1"/>
  <c r="L87" i="1"/>
  <c r="L85" i="1"/>
  <c r="L84" i="1"/>
  <c r="BK155" i="2"/>
  <c r="J140" i="2"/>
  <c r="J150" i="2"/>
  <c r="BK135" i="2"/>
  <c r="BK163" i="2"/>
  <c r="J158" i="2"/>
  <c r="BK153" i="2"/>
  <c r="BK158" i="2"/>
  <c r="BK138" i="2"/>
  <c r="BK123" i="2"/>
  <c r="J143" i="2"/>
  <c r="BK130" i="2"/>
  <c r="J123" i="2"/>
  <c r="J163" i="2"/>
  <c r="BK148" i="2"/>
  <c r="BK125" i="2"/>
  <c r="J145" i="2"/>
  <c r="J160" i="2"/>
  <c r="BK160" i="2"/>
  <c r="BK143" i="2"/>
  <c r="J130" i="2"/>
  <c r="BK150" i="2"/>
  <c r="BK140" i="2"/>
  <c r="J125" i="2"/>
  <c r="J128" i="2"/>
  <c r="J165" i="2"/>
  <c r="J155" i="2"/>
  <c r="J148" i="2"/>
  <c r="BK133" i="2"/>
  <c r="J153" i="2"/>
  <c r="J135" i="2"/>
  <c r="BK128" i="2"/>
  <c r="AS94" i="1"/>
  <c r="BK165" i="2"/>
  <c r="J138" i="2"/>
  <c r="BK145" i="2"/>
  <c r="J133" i="2"/>
  <c r="P122" i="2" l="1"/>
  <c r="T122" i="2"/>
  <c r="T127" i="2"/>
  <c r="BK137" i="2"/>
  <c r="J137" i="2"/>
  <c r="J98" i="2" s="1"/>
  <c r="T137" i="2"/>
  <c r="BK127" i="2"/>
  <c r="J127" i="2"/>
  <c r="J96" i="2"/>
  <c r="P132" i="2"/>
  <c r="R137" i="2"/>
  <c r="T142" i="2"/>
  <c r="T147" i="2"/>
  <c r="R152" i="2"/>
  <c r="P162" i="2"/>
  <c r="R122" i="2"/>
  <c r="R127" i="2"/>
  <c r="BK132" i="2"/>
  <c r="J132" i="2" s="1"/>
  <c r="J97" i="2" s="1"/>
  <c r="T132" i="2"/>
  <c r="P137" i="2"/>
  <c r="BK142" i="2"/>
  <c r="J142" i="2" s="1"/>
  <c r="J99" i="2" s="1"/>
  <c r="R142" i="2"/>
  <c r="BK147" i="2"/>
  <c r="J147" i="2"/>
  <c r="J100" i="2" s="1"/>
  <c r="R147" i="2"/>
  <c r="BK152" i="2"/>
  <c r="J152" i="2"/>
  <c r="J101" i="2"/>
  <c r="P152" i="2"/>
  <c r="T152" i="2"/>
  <c r="P157" i="2"/>
  <c r="R157" i="2"/>
  <c r="BK162" i="2"/>
  <c r="J162" i="2"/>
  <c r="J103" i="2"/>
  <c r="R162" i="2"/>
  <c r="BK122" i="2"/>
  <c r="J122" i="2" s="1"/>
  <c r="J95" i="2" s="1"/>
  <c r="P127" i="2"/>
  <c r="R132" i="2"/>
  <c r="P142" i="2"/>
  <c r="P147" i="2"/>
  <c r="BK157" i="2"/>
  <c r="J157" i="2" s="1"/>
  <c r="J102" i="2" s="1"/>
  <c r="T157" i="2"/>
  <c r="T162" i="2"/>
  <c r="J87" i="2"/>
  <c r="J117" i="2"/>
  <c r="BE128" i="2"/>
  <c r="BE130" i="2"/>
  <c r="BE133" i="2"/>
  <c r="BE123" i="2"/>
  <c r="BE125" i="2"/>
  <c r="F90" i="2"/>
  <c r="BE138" i="2"/>
  <c r="BE145" i="2"/>
  <c r="BE135" i="2"/>
  <c r="BE140" i="2"/>
  <c r="BE148" i="2"/>
  <c r="BE153" i="2"/>
  <c r="BE158" i="2"/>
  <c r="BE160" i="2"/>
  <c r="BE163" i="2"/>
  <c r="BE150" i="2"/>
  <c r="BE155" i="2"/>
  <c r="BE165" i="2"/>
  <c r="BE143" i="2"/>
  <c r="F34" i="2"/>
  <c r="BC95" i="1" s="1"/>
  <c r="BC94" i="1" s="1"/>
  <c r="W32" i="1" s="1"/>
  <c r="F33" i="2"/>
  <c r="BB95" i="1"/>
  <c r="BB94" i="1"/>
  <c r="W31" i="1"/>
  <c r="F35" i="2"/>
  <c r="BD95" i="1" s="1"/>
  <c r="BD94" i="1" s="1"/>
  <c r="W33" i="1" s="1"/>
  <c r="F32" i="2"/>
  <c r="BA95" i="1" s="1"/>
  <c r="BA94" i="1" s="1"/>
  <c r="AW94" i="1" s="1"/>
  <c r="AK30" i="1" s="1"/>
  <c r="J32" i="2"/>
  <c r="AW95" i="1" s="1"/>
  <c r="R121" i="2" l="1"/>
  <c r="T121" i="2"/>
  <c r="P121" i="2"/>
  <c r="AU95" i="1"/>
  <c r="AU94" i="1" s="1"/>
  <c r="BK121" i="2"/>
  <c r="J121" i="2" s="1"/>
  <c r="J28" i="2" s="1"/>
  <c r="AG95" i="1" s="1"/>
  <c r="AY94" i="1"/>
  <c r="AX94" i="1"/>
  <c r="W30" i="1"/>
  <c r="J31" i="2"/>
  <c r="AV95" i="1" s="1"/>
  <c r="AT95" i="1" s="1"/>
  <c r="F31" i="2"/>
  <c r="AZ95" i="1" s="1"/>
  <c r="AZ94" i="1" s="1"/>
  <c r="AV94" i="1" s="1"/>
  <c r="AK29" i="1" s="1"/>
  <c r="AN95" i="1" l="1"/>
  <c r="AG94" i="1"/>
  <c r="AK26" i="1" s="1"/>
  <c r="AK35" i="1" s="1"/>
  <c r="J94" i="2"/>
  <c r="J37" i="2"/>
  <c r="AT94" i="1"/>
  <c r="AN94" i="1"/>
  <c r="W29" i="1"/>
</calcChain>
</file>

<file path=xl/sharedStrings.xml><?xml version="1.0" encoding="utf-8"?>
<sst xmlns="http://schemas.openxmlformats.org/spreadsheetml/2006/main" count="633" uniqueCount="175">
  <si>
    <t>Export Komplet</t>
  </si>
  <si>
    <t/>
  </si>
  <si>
    <t>2.0</t>
  </si>
  <si>
    <t>ZAMOK</t>
  </si>
  <si>
    <t>False</t>
  </si>
  <si>
    <t>{92ee9457-cbe9-4f05-8c8d-3e3a66086b7d}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</si>
  <si>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</si>
  <si>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</si>
  <si>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</si>
  <si>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</si>
  <si>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</si>
  <si>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</si>
  <si>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</si>
  <si>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</si>
  <si>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</si>
  <si>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</si>
  <si>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</si>
  <si>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Vypracování statických posudků pro určení maximálního možného přitížení střech</t>
  </si>
  <si>
    <t>KSO:</t>
  </si>
  <si>
    <t>CC-CZ:</t>
  </si>
  <si>
    <t>Místo:</t>
  </si>
  <si>
    <t>Obvod OŘ Praha</t>
  </si>
  <si>
    <t>Datum:</t>
  </si>
  <si>
    <t>22. 2. 2022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</si>
  <si>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</si>
  <si>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</si>
  <si>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</si>
  <si>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</si>
  <si>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</si>
  <si>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</si>
  <si>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</si>
  <si>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</si>
  <si>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</si>
  <si>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</si>
  <si>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</si>
  <si>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</si>
  <si>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</si>
  <si>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</si>
  <si>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</si>
  <si>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</si>
  <si>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</si>
  <si>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</si>
  <si>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</si>
  <si>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</si>
  <si>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</si>
  <si>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</si>
  <si>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</si>
  <si>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</si>
  <si>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</si>
  <si>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</si>
  <si>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</si>
  <si>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</si>
  <si>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</si>
  <si>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</si>
  <si>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</si>
  <si>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</si>
  <si>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</si>
  <si>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</si>
  <si>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</si>
  <si>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</si>
  <si>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</si>
  <si>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</si>
  <si>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</si>
  <si>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</si>
  <si>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</si>
  <si>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</si>
  <si>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</si>
  <si>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</si>
  <si>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</si>
  <si>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</si>
  <si>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</si>
  <si>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</si>
  <si>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</si>
  <si>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</si>
  <si>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</si>
  <si>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</si>
  <si>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</si>
  <si>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</si>
  <si>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</si>
  <si>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</si>
  <si>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</si>
  <si>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</si>
  <si>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</si>
  <si>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</si>
  <si>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</si>
  <si>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</si>
  <si>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</si>
  <si>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</si>
  <si>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</si>
  <si>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</si>
  <si>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</si>
  <si>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01 - Brandýs nad Labem ON</t>
  </si>
  <si>
    <t>02 - Březnice ON</t>
  </si>
  <si>
    <t>03 - Hořovice ATÚ</t>
  </si>
  <si>
    <t>04 - Olbramovice ON</t>
  </si>
  <si>
    <t>05 - Poříčany ON</t>
  </si>
  <si>
    <t>06 - Praha Běchovice ON</t>
  </si>
  <si>
    <t>07 - Praha Zličín ON</t>
  </si>
  <si>
    <t>08 - Vraňany ON</t>
  </si>
  <si>
    <t>09 - Zdice ON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</si>
  <si>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</si>
  <si>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</si>
  <si>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</si>
  <si>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</si>
  <si>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</si>
  <si>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</si>
  <si>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</si>
  <si>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</si>
  <si>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</si>
  <si>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</si>
  <si>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</si>
  <si>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</si>
  <si>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</si>
  <si>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</t>
  </si>
  <si>
    <t>Brandýs nad Labem ON</t>
  </si>
  <si>
    <t>ROZPOCET</t>
  </si>
  <si>
    <t>K</t>
  </si>
  <si>
    <t>010001000</t>
  </si>
  <si>
    <t>Průzkumné, geodetické a projektové práce pro zajištění podkladů ke zpracování statického posudku s případným uvedením konstrukcí a prvků do původního stavu včetně dopravy na místo</t>
  </si>
  <si>
    <t>soubor</t>
  </si>
  <si>
    <t>1024</t>
  </si>
  <si>
    <t>-668176796</t>
  </si>
  <si>
    <t>P</t>
  </si>
  <si>
    <t>Poznámka k položce:_x000D_
Jedná se o veškeré náklady na práce, které jsou nutné pro zajištění podkladů ke zpracování posudků - např. pro doplnění předané dokumentace, pokud nebude pro zhotovitele dostatečně podrobná. Veškeré povrchy po případných provedených sondách budou uvedeny do původního stavu. Objednatel disponuje pouze dokumentací, která je součástí výběrového řízení a nezavazuje se k poskytnutí či dopracování žádných dalších podkladů vyjma spolupráce pro zpřístupnění objektů pro místní šetření. Veškeré doplňující podklady jdou k tíži zhotoviteli posudku. Součástí ceny jsou i případné pomocné konstrukce pro zpřístupnění, plošiny, lešení, žebříky aj.</t>
  </si>
  <si>
    <t>042903000</t>
  </si>
  <si>
    <t>Vypracování statického posudku autorizovanou osobou dle zák. č. 360/1992 Sb.  s určením možného maximálního zatížení (přitížení) střechy objektu na m2 nad rámec stávajícího stavu včetně dopravy na místo</t>
  </si>
  <si>
    <t>542378315</t>
  </si>
  <si>
    <t>Poznámka k položce:_x000D_
Statický posudek bude předán ve 3 kusech tištěných originálů + v elektronické verzi. _x000D_
_x000D_
Z posudků bude jasně patrné možné maximální budoucí zatížení (přitížení) střech na m2 nad rámec stávajícího stavu pro každou definovanou úroveň střešní konstrukce dle přílohy VZ.</t>
  </si>
  <si>
    <t>02</t>
  </si>
  <si>
    <t>Březnice ON</t>
  </si>
  <si>
    <t>3</t>
  </si>
  <si>
    <t>396451793</t>
  </si>
  <si>
    <t>4</t>
  </si>
  <si>
    <t>-1527633801</t>
  </si>
  <si>
    <t>03</t>
  </si>
  <si>
    <t>Hořovice ATÚ</t>
  </si>
  <si>
    <t>5</t>
  </si>
  <si>
    <t>565993116</t>
  </si>
  <si>
    <t>6</t>
  </si>
  <si>
    <t>-2043957508</t>
  </si>
  <si>
    <t>04</t>
  </si>
  <si>
    <t>Olbramovice ON</t>
  </si>
  <si>
    <t>7</t>
  </si>
  <si>
    <t>1408648873</t>
  </si>
  <si>
    <t>8</t>
  </si>
  <si>
    <t>-1595657219</t>
  </si>
  <si>
    <t>05</t>
  </si>
  <si>
    <t>Poříčany ON</t>
  </si>
  <si>
    <t>9</t>
  </si>
  <si>
    <t>-582307523</t>
  </si>
  <si>
    <t>10</t>
  </si>
  <si>
    <t>-334047343</t>
  </si>
  <si>
    <t>06</t>
  </si>
  <si>
    <t>Praha Běchovice ON</t>
  </si>
  <si>
    <t>11</t>
  </si>
  <si>
    <t>-1151701791</t>
  </si>
  <si>
    <t>12</t>
  </si>
  <si>
    <t>-324487797</t>
  </si>
  <si>
    <t>07</t>
  </si>
  <si>
    <t>Praha Zličín ON</t>
  </si>
  <si>
    <t>13</t>
  </si>
  <si>
    <t>1299407175</t>
  </si>
  <si>
    <t>14</t>
  </si>
  <si>
    <t>-1704349826</t>
  </si>
  <si>
    <t>08</t>
  </si>
  <si>
    <t>Vraňany ON</t>
  </si>
  <si>
    <t>2092888738</t>
  </si>
  <si>
    <t>16</t>
  </si>
  <si>
    <t>1223597643</t>
  </si>
  <si>
    <t>09</t>
  </si>
  <si>
    <t>Zdice ON</t>
  </si>
  <si>
    <t>17</t>
  </si>
  <si>
    <t>-868971276</t>
  </si>
  <si>
    <t>18</t>
  </si>
  <si>
    <t>-1218936788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</si>
</sst>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E20" sqref="E20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33"/>
      <c r="AS2" s="233"/>
      <c r="AT2" s="233"/>
      <c r="AU2" s="233"/>
      <c r="AV2" s="233"/>
      <c r="AW2" s="233"/>
      <c r="AX2" s="233"/>
      <c r="AY2" s="233"/>
      <c r="AZ2" s="233"/>
      <c r="BA2" s="233"/>
      <c r="BB2" s="233"/>
      <c r="BC2" s="233"/>
      <c r="BD2" s="233"/>
      <c r="BE2" s="233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196" t="s">
        <v>14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P5" s="18"/>
      <c r="AQ5" s="18"/>
      <c r="AR5" s="16"/>
      <c r="BE5" s="193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198" t="s">
        <v>17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P6" s="18"/>
      <c r="AQ6" s="18"/>
      <c r="AR6" s="16"/>
      <c r="BE6" s="194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194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194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194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194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194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194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194"/>
      <c r="BS13" s="13" t="s">
        <v>6</v>
      </c>
    </row>
    <row r="14" spans="1:74">
      <c r="B14" s="17"/>
      <c r="C14" s="18"/>
      <c r="D14" s="18"/>
      <c r="E14" s="199" t="s">
        <v>31</v>
      </c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194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194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194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194"/>
      <c r="BS17" s="13" t="s">
        <v>34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194"/>
      <c r="BS18" s="13" t="s">
        <v>6</v>
      </c>
    </row>
    <row r="19" spans="1:71" s="1" customFormat="1" ht="12" customHeight="1">
      <c r="B19" s="17"/>
      <c r="C19" s="18"/>
      <c r="D19" s="25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194"/>
      <c r="BS19" s="13" t="s">
        <v>6</v>
      </c>
    </row>
    <row r="20" spans="1:71" s="1" customFormat="1" ht="18.399999999999999" customHeight="1">
      <c r="B20" s="17"/>
      <c r="C20" s="18"/>
      <c r="D20" s="18"/>
      <c r="E20" s="23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194"/>
      <c r="BS20" s="13" t="s">
        <v>34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194"/>
    </row>
    <row r="22" spans="1:71" s="1" customFormat="1" ht="12" customHeight="1">
      <c r="B22" s="17"/>
      <c r="C22" s="18"/>
      <c r="D22" s="25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194"/>
    </row>
    <row r="23" spans="1:71" s="1" customFormat="1" ht="16.5" customHeight="1">
      <c r="B23" s="17"/>
      <c r="C23" s="18"/>
      <c r="D23" s="18"/>
      <c r="E23" s="201" t="s">
        <v>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O23" s="18"/>
      <c r="AP23" s="18"/>
      <c r="AQ23" s="18"/>
      <c r="AR23" s="16"/>
      <c r="BE23" s="194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194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194"/>
    </row>
    <row r="26" spans="1:71" s="2" customFormat="1" ht="25.9" customHeight="1">
      <c r="A26" s="30"/>
      <c r="B26" s="31"/>
      <c r="C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2">
        <f>ROUND(AG94,2)</f>
        <v>0</v>
      </c>
      <c r="AL26" s="203"/>
      <c r="AM26" s="203"/>
      <c r="AN26" s="203"/>
      <c r="AO26" s="203"/>
      <c r="AP26" s="32"/>
      <c r="AQ26" s="32"/>
      <c r="AR26" s="35"/>
      <c r="BE26" s="194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194"/>
    </row>
    <row r="28" spans="1:71" s="2" customFormat="1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04" t="s">
        <v>38</v>
      </c>
      <c r="M28" s="204"/>
      <c r="N28" s="204"/>
      <c r="O28" s="204"/>
      <c r="P28" s="204"/>
      <c r="Q28" s="32"/>
      <c r="R28" s="32"/>
      <c r="S28" s="32"/>
      <c r="T28" s="32"/>
      <c r="U28" s="32"/>
      <c r="V28" s="32"/>
      <c r="W28" s="204" t="s">
        <v>39</v>
      </c>
      <c r="X28" s="204"/>
      <c r="Y28" s="204"/>
      <c r="Z28" s="204"/>
      <c r="AA28" s="204"/>
      <c r="AB28" s="204"/>
      <c r="AC28" s="204"/>
      <c r="AD28" s="204"/>
      <c r="AE28" s="204"/>
      <c r="AF28" s="32"/>
      <c r="AG28" s="32"/>
      <c r="AH28" s="32"/>
      <c r="AI28" s="32"/>
      <c r="AJ28" s="32"/>
      <c r="AK28" s="204" t="s">
        <v>40</v>
      </c>
      <c r="AL28" s="204"/>
      <c r="AM28" s="204"/>
      <c r="AN28" s="204"/>
      <c r="AO28" s="204"/>
      <c r="AP28" s="32"/>
      <c r="AQ28" s="32"/>
      <c r="AR28" s="35"/>
      <c r="BE28" s="194"/>
    </row>
    <row r="29" spans="1:71" s="3" customFormat="1" ht="14.45" customHeight="1">
      <c r="B29" s="36"/>
      <c r="C29" s="37"/>
      <c r="D29" s="25" t="s">
        <v>41</v>
      </c>
      <c r="E29" s="37"/>
      <c r="F29" s="25" t="s">
        <v>42</v>
      </c>
      <c r="G29" s="37"/>
      <c r="H29" s="37"/>
      <c r="I29" s="37"/>
      <c r="J29" s="37"/>
      <c r="K29" s="37"/>
      <c r="L29" s="207">
        <v>0.21</v>
      </c>
      <c r="M29" s="206"/>
      <c r="N29" s="206"/>
      <c r="O29" s="206"/>
      <c r="P29" s="206"/>
      <c r="Q29" s="37"/>
      <c r="R29" s="37"/>
      <c r="S29" s="37"/>
      <c r="T29" s="37"/>
      <c r="U29" s="37"/>
      <c r="V29" s="37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F29" s="37"/>
      <c r="AG29" s="37"/>
      <c r="AH29" s="37"/>
      <c r="AI29" s="37"/>
      <c r="AJ29" s="37"/>
      <c r="AK29" s="205">
        <f>ROUND(AV94, 2)</f>
        <v>0</v>
      </c>
      <c r="AL29" s="206"/>
      <c r="AM29" s="206"/>
      <c r="AN29" s="206"/>
      <c r="AO29" s="206"/>
      <c r="AP29" s="37"/>
      <c r="AQ29" s="37"/>
      <c r="AR29" s="38"/>
      <c r="BE29" s="195"/>
    </row>
    <row r="30" spans="1:71" s="3" customFormat="1" ht="14.45" customHeight="1">
      <c r="B30" s="36"/>
      <c r="C30" s="37"/>
      <c r="D30" s="37"/>
      <c r="E30" s="37"/>
      <c r="F30" s="25" t="s">
        <v>43</v>
      </c>
      <c r="G30" s="37"/>
      <c r="H30" s="37"/>
      <c r="I30" s="37"/>
      <c r="J30" s="37"/>
      <c r="K30" s="37"/>
      <c r="L30" s="207">
        <v>0.15</v>
      </c>
      <c r="M30" s="206"/>
      <c r="N30" s="206"/>
      <c r="O30" s="206"/>
      <c r="P30" s="206"/>
      <c r="Q30" s="37"/>
      <c r="R30" s="37"/>
      <c r="S30" s="37"/>
      <c r="T30" s="37"/>
      <c r="U30" s="37"/>
      <c r="V30" s="37"/>
      <c r="W30" s="205">
        <f>ROUND(BA94, 2)</f>
        <v>0</v>
      </c>
      <c r="X30" s="206"/>
      <c r="Y30" s="206"/>
      <c r="Z30" s="206"/>
      <c r="AA30" s="206"/>
      <c r="AB30" s="206"/>
      <c r="AC30" s="206"/>
      <c r="AD30" s="206"/>
      <c r="AE30" s="206"/>
      <c r="AF30" s="37"/>
      <c r="AG30" s="37"/>
      <c r="AH30" s="37"/>
      <c r="AI30" s="37"/>
      <c r="AJ30" s="37"/>
      <c r="AK30" s="205">
        <f>ROUND(AW94, 2)</f>
        <v>0</v>
      </c>
      <c r="AL30" s="206"/>
      <c r="AM30" s="206"/>
      <c r="AN30" s="206"/>
      <c r="AO30" s="206"/>
      <c r="AP30" s="37"/>
      <c r="AQ30" s="37"/>
      <c r="AR30" s="38"/>
      <c r="BE30" s="195"/>
    </row>
    <row r="31" spans="1:71" s="3" customFormat="1" ht="14.45" hidden="1" customHeight="1">
      <c r="B31" s="36"/>
      <c r="C31" s="37"/>
      <c r="D31" s="37"/>
      <c r="E31" s="37"/>
      <c r="F31" s="25" t="s">
        <v>44</v>
      </c>
      <c r="G31" s="37"/>
      <c r="H31" s="37"/>
      <c r="I31" s="37"/>
      <c r="J31" s="37"/>
      <c r="K31" s="37"/>
      <c r="L31" s="207">
        <v>0.21</v>
      </c>
      <c r="M31" s="206"/>
      <c r="N31" s="206"/>
      <c r="O31" s="206"/>
      <c r="P31" s="206"/>
      <c r="Q31" s="37"/>
      <c r="R31" s="37"/>
      <c r="S31" s="37"/>
      <c r="T31" s="37"/>
      <c r="U31" s="37"/>
      <c r="V31" s="37"/>
      <c r="W31" s="205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F31" s="37"/>
      <c r="AG31" s="37"/>
      <c r="AH31" s="37"/>
      <c r="AI31" s="37"/>
      <c r="AJ31" s="37"/>
      <c r="AK31" s="205">
        <v>0</v>
      </c>
      <c r="AL31" s="206"/>
      <c r="AM31" s="206"/>
      <c r="AN31" s="206"/>
      <c r="AO31" s="206"/>
      <c r="AP31" s="37"/>
      <c r="AQ31" s="37"/>
      <c r="AR31" s="38"/>
      <c r="BE31" s="195"/>
    </row>
    <row r="32" spans="1:71" s="3" customFormat="1" ht="14.45" hidden="1" customHeight="1">
      <c r="B32" s="36"/>
      <c r="C32" s="37"/>
      <c r="D32" s="37"/>
      <c r="E32" s="37"/>
      <c r="F32" s="25" t="s">
        <v>45</v>
      </c>
      <c r="G32" s="37"/>
      <c r="H32" s="37"/>
      <c r="I32" s="37"/>
      <c r="J32" s="37"/>
      <c r="K32" s="37"/>
      <c r="L32" s="207">
        <v>0.15</v>
      </c>
      <c r="M32" s="206"/>
      <c r="N32" s="206"/>
      <c r="O32" s="206"/>
      <c r="P32" s="206"/>
      <c r="Q32" s="37"/>
      <c r="R32" s="37"/>
      <c r="S32" s="37"/>
      <c r="T32" s="37"/>
      <c r="U32" s="37"/>
      <c r="V32" s="37"/>
      <c r="W32" s="205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F32" s="37"/>
      <c r="AG32" s="37"/>
      <c r="AH32" s="37"/>
      <c r="AI32" s="37"/>
      <c r="AJ32" s="37"/>
      <c r="AK32" s="205">
        <v>0</v>
      </c>
      <c r="AL32" s="206"/>
      <c r="AM32" s="206"/>
      <c r="AN32" s="206"/>
      <c r="AO32" s="206"/>
      <c r="AP32" s="37"/>
      <c r="AQ32" s="37"/>
      <c r="AR32" s="38"/>
      <c r="BE32" s="195"/>
    </row>
    <row r="33" spans="1:57" s="3" customFormat="1" ht="14.45" hidden="1" customHeight="1">
      <c r="B33" s="36"/>
      <c r="C33" s="37"/>
      <c r="D33" s="37"/>
      <c r="E33" s="37"/>
      <c r="F33" s="25" t="s">
        <v>46</v>
      </c>
      <c r="G33" s="37"/>
      <c r="H33" s="37"/>
      <c r="I33" s="37"/>
      <c r="J33" s="37"/>
      <c r="K33" s="37"/>
      <c r="L33" s="207">
        <v>0</v>
      </c>
      <c r="M33" s="206"/>
      <c r="N33" s="206"/>
      <c r="O33" s="206"/>
      <c r="P33" s="206"/>
      <c r="Q33" s="37"/>
      <c r="R33" s="37"/>
      <c r="S33" s="37"/>
      <c r="T33" s="37"/>
      <c r="U33" s="37"/>
      <c r="V33" s="37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F33" s="37"/>
      <c r="AG33" s="37"/>
      <c r="AH33" s="37"/>
      <c r="AI33" s="37"/>
      <c r="AJ33" s="37"/>
      <c r="AK33" s="205">
        <v>0</v>
      </c>
      <c r="AL33" s="206"/>
      <c r="AM33" s="206"/>
      <c r="AN33" s="206"/>
      <c r="AO33" s="206"/>
      <c r="AP33" s="37"/>
      <c r="AQ33" s="37"/>
      <c r="AR33" s="38"/>
      <c r="BE33" s="195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194"/>
    </row>
    <row r="35" spans="1:57" s="2" customFormat="1" ht="25.9" customHeight="1">
      <c r="A35" s="30"/>
      <c r="B35" s="31"/>
      <c r="C35" s="39"/>
      <c r="D35" s="40" t="s">
        <v>47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48</v>
      </c>
      <c r="U35" s="41"/>
      <c r="V35" s="41"/>
      <c r="W35" s="41"/>
      <c r="X35" s="208" t="s">
        <v>49</v>
      </c>
      <c r="Y35" s="209"/>
      <c r="Z35" s="209"/>
      <c r="AA35" s="209"/>
      <c r="AB35" s="209"/>
      <c r="AC35" s="41"/>
      <c r="AD35" s="41"/>
      <c r="AE35" s="41"/>
      <c r="AF35" s="41"/>
      <c r="AG35" s="41"/>
      <c r="AH35" s="41"/>
      <c r="AI35" s="41"/>
      <c r="AJ35" s="41"/>
      <c r="AK35" s="210">
        <f>SUM(AK26:AK33)</f>
        <v>0</v>
      </c>
      <c r="AL35" s="209"/>
      <c r="AM35" s="209"/>
      <c r="AN35" s="209"/>
      <c r="AO35" s="211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50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51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>
      <c r="A60" s="30"/>
      <c r="B60" s="31"/>
      <c r="C60" s="32"/>
      <c r="D60" s="48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52</v>
      </c>
      <c r="AI60" s="34"/>
      <c r="AJ60" s="34"/>
      <c r="AK60" s="34"/>
      <c r="AL60" s="34"/>
      <c r="AM60" s="48" t="s">
        <v>53</v>
      </c>
      <c r="AN60" s="34"/>
      <c r="AO60" s="34"/>
      <c r="AP60" s="32"/>
      <c r="AQ60" s="32"/>
      <c r="AR60" s="35"/>
      <c r="BE60" s="30"/>
    </row>
    <row r="61" spans="1:57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>
      <c r="A64" s="30"/>
      <c r="B64" s="31"/>
      <c r="C64" s="32"/>
      <c r="D64" s="45" t="s">
        <v>54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55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>
      <c r="A75" s="30"/>
      <c r="B75" s="31"/>
      <c r="C75" s="32"/>
      <c r="D75" s="48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52</v>
      </c>
      <c r="AI75" s="34"/>
      <c r="AJ75" s="34"/>
      <c r="AK75" s="34"/>
      <c r="AL75" s="34"/>
      <c r="AM75" s="48" t="s">
        <v>53</v>
      </c>
      <c r="AN75" s="34"/>
      <c r="AO75" s="34"/>
      <c r="AP75" s="32"/>
      <c r="AQ75" s="32"/>
      <c r="AR75" s="35"/>
      <c r="BE75" s="30"/>
    </row>
    <row r="76" spans="1:57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0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0" s="2" customFormat="1" ht="24.95" customHeight="1">
      <c r="A82" s="30"/>
      <c r="B82" s="31"/>
      <c r="C82" s="19" t="s">
        <v>56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0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0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OR_PHA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0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12" t="str">
        <f>K6</f>
        <v>Vypracování statických posudků pro určení maximálního možného přitížení střech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P85" s="59"/>
      <c r="AQ85" s="59"/>
      <c r="AR85" s="60"/>
    </row>
    <row r="86" spans="1:90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0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Obvod OŘ Praha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14" t="str">
        <f>IF(AN8= "","",AN8)</f>
        <v>22. 2. 2022</v>
      </c>
      <c r="AN87" s="214"/>
      <c r="AO87" s="32"/>
      <c r="AP87" s="32"/>
      <c r="AQ87" s="32"/>
      <c r="AR87" s="35"/>
      <c r="BE87" s="30"/>
    </row>
    <row r="88" spans="1:90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0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Správa železnic, státní organizace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32</v>
      </c>
      <c r="AJ89" s="32"/>
      <c r="AK89" s="32"/>
      <c r="AL89" s="32"/>
      <c r="AM89" s="215" t="str">
        <f>IF(E17="","",E17)</f>
        <v xml:space="preserve"> </v>
      </c>
      <c r="AN89" s="216"/>
      <c r="AO89" s="216"/>
      <c r="AP89" s="216"/>
      <c r="AQ89" s="32"/>
      <c r="AR89" s="35"/>
      <c r="AS89" s="217" t="s">
        <v>57</v>
      </c>
      <c r="AT89" s="218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0" s="2" customFormat="1" ht="15.2" customHeight="1">
      <c r="A90" s="30"/>
      <c r="B90" s="31"/>
      <c r="C90" s="25" t="s">
        <v>30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35</v>
      </c>
      <c r="AJ90" s="32"/>
      <c r="AK90" s="32"/>
      <c r="AL90" s="32"/>
      <c r="AM90" s="215" t="str">
        <f>IF(E20="","",E20)</f>
        <v/>
      </c>
      <c r="AN90" s="216"/>
      <c r="AO90" s="216"/>
      <c r="AP90" s="216"/>
      <c r="AQ90" s="32"/>
      <c r="AR90" s="35"/>
      <c r="AS90" s="219"/>
      <c r="AT90" s="220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0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21"/>
      <c r="AT91" s="222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0" s="2" customFormat="1" ht="29.25" customHeight="1">
      <c r="A92" s="30"/>
      <c r="B92" s="31"/>
      <c r="C92" s="223" t="s">
        <v>58</v>
      </c>
      <c r="D92" s="224"/>
      <c r="E92" s="224"/>
      <c r="F92" s="224"/>
      <c r="G92" s="224"/>
      <c r="H92" s="69"/>
      <c r="I92" s="225" t="s">
        <v>59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26" t="s">
        <v>60</v>
      </c>
      <c r="AH92" s="224"/>
      <c r="AI92" s="224"/>
      <c r="AJ92" s="224"/>
      <c r="AK92" s="224"/>
      <c r="AL92" s="224"/>
      <c r="AM92" s="224"/>
      <c r="AN92" s="225" t="s">
        <v>61</v>
      </c>
      <c r="AO92" s="224"/>
      <c r="AP92" s="227"/>
      <c r="AQ92" s="70" t="s">
        <v>62</v>
      </c>
      <c r="AR92" s="35"/>
      <c r="AS92" s="71" t="s">
        <v>63</v>
      </c>
      <c r="AT92" s="72" t="s">
        <v>64</v>
      </c>
      <c r="AU92" s="72" t="s">
        <v>65</v>
      </c>
      <c r="AV92" s="72" t="s">
        <v>66</v>
      </c>
      <c r="AW92" s="72" t="s">
        <v>67</v>
      </c>
      <c r="AX92" s="72" t="s">
        <v>68</v>
      </c>
      <c r="AY92" s="72" t="s">
        <v>69</v>
      </c>
      <c r="AZ92" s="72" t="s">
        <v>70</v>
      </c>
      <c r="BA92" s="72" t="s">
        <v>71</v>
      </c>
      <c r="BB92" s="72" t="s">
        <v>72</v>
      </c>
      <c r="BC92" s="72" t="s">
        <v>73</v>
      </c>
      <c r="BD92" s="73" t="s">
        <v>74</v>
      </c>
      <c r="BE92" s="30"/>
    </row>
    <row r="93" spans="1:90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0" s="6" customFormat="1" ht="32.450000000000003" customHeight="1">
      <c r="B94" s="77"/>
      <c r="C94" s="78" t="s">
        <v>75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31">
        <f>ROUND(AG95,2)</f>
        <v>0</v>
      </c>
      <c r="AH94" s="231"/>
      <c r="AI94" s="231"/>
      <c r="AJ94" s="231"/>
      <c r="AK94" s="231"/>
      <c r="AL94" s="231"/>
      <c r="AM94" s="231"/>
      <c r="AN94" s="232">
        <f>SUM(AG94,AT94)</f>
        <v>0</v>
      </c>
      <c r="AO94" s="232"/>
      <c r="AP94" s="232"/>
      <c r="AQ94" s="81" t="s">
        <v>1</v>
      </c>
      <c r="AR94" s="82"/>
      <c r="AS94" s="83">
        <f>ROUND(AS95,2)</f>
        <v>0</v>
      </c>
      <c r="AT94" s="84">
        <f>ROUND(SUM(AV94:AW94),2)</f>
        <v>0</v>
      </c>
      <c r="AU94" s="85">
        <f>ROUND(AU95,5)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ROUND(AZ95,2)</f>
        <v>0</v>
      </c>
      <c r="BA94" s="84">
        <f>ROUND(BA95,2)</f>
        <v>0</v>
      </c>
      <c r="BB94" s="84">
        <f>ROUND(BB95,2)</f>
        <v>0</v>
      </c>
      <c r="BC94" s="84">
        <f>ROUND(BC95,2)</f>
        <v>0</v>
      </c>
      <c r="BD94" s="86">
        <f>ROUND(BD95,2)</f>
        <v>0</v>
      </c>
      <c r="BS94" s="87" t="s">
        <v>76</v>
      </c>
      <c r="BT94" s="87" t="s">
        <v>77</v>
      </c>
      <c r="BV94" s="87" t="s">
        <v>78</v>
      </c>
      <c r="BW94" s="87" t="s">
        <v>5</v>
      </c>
      <c r="BX94" s="87" t="s">
        <v>79</v>
      </c>
      <c r="CL94" s="87" t="s">
        <v>1</v>
      </c>
    </row>
    <row r="95" spans="1:90" s="7" customFormat="1" ht="37.5" customHeight="1">
      <c r="A95" s="88" t="s">
        <v>80</v>
      </c>
      <c r="B95" s="89"/>
      <c r="C95" s="90"/>
      <c r="D95" s="230" t="s">
        <v>14</v>
      </c>
      <c r="E95" s="230"/>
      <c r="F95" s="230"/>
      <c r="G95" s="230"/>
      <c r="H95" s="230"/>
      <c r="I95" s="91"/>
      <c r="J95" s="230" t="s">
        <v>17</v>
      </c>
      <c r="K95" s="230"/>
      <c r="L95" s="230"/>
      <c r="M95" s="230"/>
      <c r="N95" s="230"/>
      <c r="O95" s="230"/>
      <c r="P95" s="230"/>
      <c r="Q95" s="230"/>
      <c r="R95" s="230"/>
      <c r="S95" s="230"/>
      <c r="T95" s="230"/>
      <c r="U95" s="230"/>
      <c r="V95" s="230"/>
      <c r="W95" s="230"/>
      <c r="X95" s="230"/>
      <c r="Y95" s="230"/>
      <c r="Z95" s="230"/>
      <c r="AA95" s="230"/>
      <c r="AB95" s="230"/>
      <c r="AC95" s="230"/>
      <c r="AD95" s="230"/>
      <c r="AE95" s="230"/>
      <c r="AF95" s="230"/>
      <c r="AG95" s="228">
        <f>'OR_PHA - Vypracování stat...'!J28</f>
        <v>0</v>
      </c>
      <c r="AH95" s="229"/>
      <c r="AI95" s="229"/>
      <c r="AJ95" s="229"/>
      <c r="AK95" s="229"/>
      <c r="AL95" s="229"/>
      <c r="AM95" s="229"/>
      <c r="AN95" s="228">
        <f>SUM(AG95,AT95)</f>
        <v>0</v>
      </c>
      <c r="AO95" s="229"/>
      <c r="AP95" s="229"/>
      <c r="AQ95" s="92" t="s">
        <v>81</v>
      </c>
      <c r="AR95" s="93"/>
      <c r="AS95" s="94">
        <v>0</v>
      </c>
      <c r="AT95" s="95">
        <f>ROUND(SUM(AV95:AW95),2)</f>
        <v>0</v>
      </c>
      <c r="AU95" s="96">
        <f>'OR_PHA - Vypracování stat...'!P121</f>
        <v>0</v>
      </c>
      <c r="AV95" s="95">
        <f>'OR_PHA - Vypracování stat...'!J31</f>
        <v>0</v>
      </c>
      <c r="AW95" s="95">
        <f>'OR_PHA - Vypracování stat...'!J32</f>
        <v>0</v>
      </c>
      <c r="AX95" s="95">
        <f>'OR_PHA - Vypracování stat...'!J33</f>
        <v>0</v>
      </c>
      <c r="AY95" s="95">
        <f>'OR_PHA - Vypracování stat...'!J34</f>
        <v>0</v>
      </c>
      <c r="AZ95" s="95">
        <f>'OR_PHA - Vypracování stat...'!F31</f>
        <v>0</v>
      </c>
      <c r="BA95" s="95">
        <f>'OR_PHA - Vypracování stat...'!F32</f>
        <v>0</v>
      </c>
      <c r="BB95" s="95">
        <f>'OR_PHA - Vypracování stat...'!F33</f>
        <v>0</v>
      </c>
      <c r="BC95" s="95">
        <f>'OR_PHA - Vypracování stat...'!F34</f>
        <v>0</v>
      </c>
      <c r="BD95" s="97">
        <f>'OR_PHA - Vypracování stat...'!F35</f>
        <v>0</v>
      </c>
      <c r="BT95" s="98" t="s">
        <v>82</v>
      </c>
      <c r="BU95" s="98" t="s">
        <v>83</v>
      </c>
      <c r="BV95" s="98" t="s">
        <v>78</v>
      </c>
      <c r="BW95" s="98" t="s">
        <v>5</v>
      </c>
      <c r="BX95" s="98" t="s">
        <v>79</v>
      </c>
      <c r="CL95" s="98" t="s">
        <v>1</v>
      </c>
    </row>
    <row r="96" spans="1:90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algorithmName="SHA-512" hashValue="8pviXQV613TQDIHprS2eEDCsmrk/RQtJ0uS/DKOsBTQpT6S9caj/TjLYntJID6sHL1Kq/sbZLnApi1N7VabDNA==" saltValue="H7XTJ8sS1LPFbv6tPqPuW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OR_PHA - Vypracování stat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7"/>
  <sheetViews>
    <sheetView showGridLines="0" tabSelected="1" workbookViewId="0">
      <selection activeCell="E16" sqref="E16:H16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3" t="s">
        <v>5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6"/>
      <c r="AT3" s="13" t="s">
        <v>84</v>
      </c>
    </row>
    <row r="4" spans="1:46" s="1" customFormat="1" ht="24.95" customHeight="1">
      <c r="B4" s="16"/>
      <c r="D4" s="101" t="s">
        <v>85</v>
      </c>
      <c r="L4" s="16"/>
      <c r="M4" s="102" t="s">
        <v>10</v>
      </c>
      <c r="AT4" s="13" t="s">
        <v>4</v>
      </c>
    </row>
    <row r="5" spans="1:46" s="1" customFormat="1" ht="6.95" customHeight="1">
      <c r="B5" s="16"/>
      <c r="L5" s="16"/>
    </row>
    <row r="6" spans="1:46" s="2" customFormat="1" ht="12" customHeight="1">
      <c r="A6" s="30"/>
      <c r="B6" s="35"/>
      <c r="C6" s="30"/>
      <c r="D6" s="103" t="s">
        <v>16</v>
      </c>
      <c r="E6" s="30"/>
      <c r="F6" s="30"/>
      <c r="G6" s="30"/>
      <c r="H6" s="30"/>
      <c r="I6" s="30"/>
      <c r="J6" s="30"/>
      <c r="K6" s="30"/>
      <c r="L6" s="47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30" customHeight="1">
      <c r="A7" s="30"/>
      <c r="B7" s="35"/>
      <c r="C7" s="30"/>
      <c r="D7" s="30"/>
      <c r="E7" s="234" t="s">
        <v>17</v>
      </c>
      <c r="F7" s="235"/>
      <c r="G7" s="235"/>
      <c r="H7" s="235"/>
      <c r="I7" s="30"/>
      <c r="J7" s="30"/>
      <c r="K7" s="30"/>
      <c r="L7" s="47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 ht="11.25">
      <c r="A8" s="30"/>
      <c r="B8" s="35"/>
      <c r="C8" s="30"/>
      <c r="D8" s="30"/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customHeight="1">
      <c r="A9" s="30"/>
      <c r="B9" s="35"/>
      <c r="C9" s="30"/>
      <c r="D9" s="103" t="s">
        <v>18</v>
      </c>
      <c r="E9" s="30"/>
      <c r="F9" s="104" t="s">
        <v>1</v>
      </c>
      <c r="G9" s="30"/>
      <c r="H9" s="30"/>
      <c r="I9" s="103" t="s">
        <v>19</v>
      </c>
      <c r="J9" s="104" t="s">
        <v>1</v>
      </c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03" t="s">
        <v>20</v>
      </c>
      <c r="E10" s="30"/>
      <c r="F10" s="104" t="s">
        <v>21</v>
      </c>
      <c r="G10" s="30"/>
      <c r="H10" s="30"/>
      <c r="I10" s="103" t="s">
        <v>22</v>
      </c>
      <c r="J10" s="105" t="str">
        <f>'Rekapitulace zakázky'!AN8</f>
        <v>22. 2. 2022</v>
      </c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9" customHeight="1">
      <c r="A11" s="30"/>
      <c r="B11" s="35"/>
      <c r="C11" s="30"/>
      <c r="D11" s="30"/>
      <c r="E11" s="30"/>
      <c r="F11" s="30"/>
      <c r="G11" s="30"/>
      <c r="H11" s="30"/>
      <c r="I11" s="30"/>
      <c r="J11" s="30"/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3" t="s">
        <v>24</v>
      </c>
      <c r="E12" s="30"/>
      <c r="F12" s="30"/>
      <c r="G12" s="30"/>
      <c r="H12" s="30"/>
      <c r="I12" s="103" t="s">
        <v>25</v>
      </c>
      <c r="J12" s="104" t="s">
        <v>26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customHeight="1">
      <c r="A13" s="30"/>
      <c r="B13" s="35"/>
      <c r="C13" s="30"/>
      <c r="D13" s="30"/>
      <c r="E13" s="104" t="s">
        <v>27</v>
      </c>
      <c r="F13" s="30"/>
      <c r="G13" s="30"/>
      <c r="H13" s="30"/>
      <c r="I13" s="103" t="s">
        <v>28</v>
      </c>
      <c r="J13" s="104" t="s">
        <v>29</v>
      </c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6.95" customHeight="1">
      <c r="A14" s="30"/>
      <c r="B14" s="35"/>
      <c r="C14" s="30"/>
      <c r="D14" s="30"/>
      <c r="E14" s="30"/>
      <c r="F14" s="30"/>
      <c r="G14" s="30"/>
      <c r="H14" s="30"/>
      <c r="I14" s="30"/>
      <c r="J14" s="30"/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5"/>
      <c r="C15" s="30"/>
      <c r="D15" s="103" t="s">
        <v>30</v>
      </c>
      <c r="E15" s="30"/>
      <c r="F15" s="30"/>
      <c r="G15" s="30"/>
      <c r="H15" s="30"/>
      <c r="I15" s="103" t="s">
        <v>25</v>
      </c>
      <c r="J15" s="26" t="str">
        <f>'Rekapitulace zakázky'!AN13</f>
        <v>Vyplň údaj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customHeight="1">
      <c r="A16" s="30"/>
      <c r="B16" s="35"/>
      <c r="C16" s="30"/>
      <c r="D16" s="30"/>
      <c r="E16" s="236" t="str">
        <f>'Rekapitulace zakázky'!E14</f>
        <v>Vyplň údaj</v>
      </c>
      <c r="F16" s="237"/>
      <c r="G16" s="237"/>
      <c r="H16" s="237"/>
      <c r="I16" s="103" t="s">
        <v>28</v>
      </c>
      <c r="J16" s="26" t="str">
        <f>'Rekapitulace zakázky'!AN14</f>
        <v>Vyplň údaj</v>
      </c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5" customHeight="1">
      <c r="A17" s="30"/>
      <c r="B17" s="35"/>
      <c r="C17" s="30"/>
      <c r="D17" s="30"/>
      <c r="E17" s="30"/>
      <c r="F17" s="30"/>
      <c r="G17" s="30"/>
      <c r="H17" s="30"/>
      <c r="I17" s="30"/>
      <c r="J17" s="30"/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5"/>
      <c r="C18" s="30"/>
      <c r="D18" s="103" t="s">
        <v>32</v>
      </c>
      <c r="E18" s="30"/>
      <c r="F18" s="30"/>
      <c r="G18" s="30"/>
      <c r="H18" s="30"/>
      <c r="I18" s="103" t="s">
        <v>25</v>
      </c>
      <c r="J18" s="104" t="str">
        <f>IF('Rekapitulace zakázky'!AN16="","",'Rekapitulace zakázky'!AN16)</f>
        <v/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5"/>
      <c r="C19" s="30"/>
      <c r="D19" s="30"/>
      <c r="E19" s="104" t="str">
        <f>IF('Rekapitulace zakázky'!E17="","",'Rekapitulace zakázky'!E17)</f>
        <v xml:space="preserve"> </v>
      </c>
      <c r="F19" s="30"/>
      <c r="G19" s="30"/>
      <c r="H19" s="30"/>
      <c r="I19" s="103" t="s">
        <v>28</v>
      </c>
      <c r="J19" s="104" t="str">
        <f>IF('Rekapitulace zakázky'!AN17="","",'Rekapitulace zakázky'!AN17)</f>
        <v/>
      </c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5"/>
      <c r="C20" s="30"/>
      <c r="D20" s="30"/>
      <c r="E20" s="30"/>
      <c r="F20" s="30"/>
      <c r="G20" s="30"/>
      <c r="H20" s="30"/>
      <c r="I20" s="30"/>
      <c r="J20" s="30"/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5"/>
      <c r="C21" s="30"/>
      <c r="D21" s="103" t="s">
        <v>35</v>
      </c>
      <c r="E21" s="30"/>
      <c r="F21" s="30"/>
      <c r="G21" s="30"/>
      <c r="H21" s="30"/>
      <c r="I21" s="103" t="s">
        <v>25</v>
      </c>
      <c r="J21" s="104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5"/>
      <c r="C22" s="30"/>
      <c r="D22" s="30"/>
      <c r="E22" s="104"/>
      <c r="F22" s="30"/>
      <c r="G22" s="30"/>
      <c r="H22" s="30"/>
      <c r="I22" s="103" t="s">
        <v>28</v>
      </c>
      <c r="J22" s="104" t="s">
        <v>1</v>
      </c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5"/>
      <c r="C23" s="30"/>
      <c r="D23" s="30"/>
      <c r="E23" s="30"/>
      <c r="F23" s="30"/>
      <c r="G23" s="30"/>
      <c r="H23" s="30"/>
      <c r="I23" s="30"/>
      <c r="J23" s="30"/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5"/>
      <c r="C24" s="30"/>
      <c r="D24" s="103" t="s">
        <v>36</v>
      </c>
      <c r="E24" s="30"/>
      <c r="F24" s="30"/>
      <c r="G24" s="30"/>
      <c r="H24" s="30"/>
      <c r="I24" s="30"/>
      <c r="J24" s="30"/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>
      <c r="A25" s="106"/>
      <c r="B25" s="107"/>
      <c r="C25" s="106"/>
      <c r="D25" s="106"/>
      <c r="E25" s="238" t="s">
        <v>1</v>
      </c>
      <c r="F25" s="238"/>
      <c r="G25" s="238"/>
      <c r="H25" s="238"/>
      <c r="I25" s="106"/>
      <c r="J25" s="106"/>
      <c r="K25" s="106"/>
      <c r="L25" s="108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</row>
    <row r="26" spans="1:31" s="2" customFormat="1" ht="6.95" customHeight="1">
      <c r="A26" s="30"/>
      <c r="B26" s="35"/>
      <c r="C26" s="30"/>
      <c r="D26" s="30"/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109"/>
      <c r="E27" s="109"/>
      <c r="F27" s="109"/>
      <c r="G27" s="109"/>
      <c r="H27" s="109"/>
      <c r="I27" s="109"/>
      <c r="J27" s="109"/>
      <c r="K27" s="109"/>
      <c r="L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25.35" customHeight="1">
      <c r="A28" s="30"/>
      <c r="B28" s="35"/>
      <c r="C28" s="30"/>
      <c r="D28" s="110" t="s">
        <v>37</v>
      </c>
      <c r="E28" s="30"/>
      <c r="F28" s="30"/>
      <c r="G28" s="30"/>
      <c r="H28" s="30"/>
      <c r="I28" s="30"/>
      <c r="J28" s="111">
        <f>ROUND(J121, 2)</f>
        <v>0</v>
      </c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09"/>
      <c r="E29" s="109"/>
      <c r="F29" s="109"/>
      <c r="G29" s="109"/>
      <c r="H29" s="109"/>
      <c r="I29" s="109"/>
      <c r="J29" s="109"/>
      <c r="K29" s="109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5"/>
      <c r="C30" s="30"/>
      <c r="D30" s="30"/>
      <c r="E30" s="30"/>
      <c r="F30" s="112" t="s">
        <v>39</v>
      </c>
      <c r="G30" s="30"/>
      <c r="H30" s="30"/>
      <c r="I30" s="112" t="s">
        <v>38</v>
      </c>
      <c r="J30" s="112" t="s">
        <v>40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5"/>
      <c r="C31" s="30"/>
      <c r="D31" s="113" t="s">
        <v>41</v>
      </c>
      <c r="E31" s="103" t="s">
        <v>42</v>
      </c>
      <c r="F31" s="114">
        <f>ROUND((SUM(BE121:BE166)),  2)</f>
        <v>0</v>
      </c>
      <c r="G31" s="30"/>
      <c r="H31" s="30"/>
      <c r="I31" s="115">
        <v>0.21</v>
      </c>
      <c r="J31" s="114">
        <f>ROUND(((SUM(BE121:BE166))*I31),  2)</f>
        <v>0</v>
      </c>
      <c r="K31" s="3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103" t="s">
        <v>43</v>
      </c>
      <c r="F32" s="114">
        <f>ROUND((SUM(BF121:BF166)),  2)</f>
        <v>0</v>
      </c>
      <c r="G32" s="30"/>
      <c r="H32" s="30"/>
      <c r="I32" s="115">
        <v>0.15</v>
      </c>
      <c r="J32" s="114">
        <f>ROUND(((SUM(BF121:BF166))*I32),  2)</f>
        <v>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5"/>
      <c r="C33" s="30"/>
      <c r="D33" s="30"/>
      <c r="E33" s="103" t="s">
        <v>44</v>
      </c>
      <c r="F33" s="114">
        <f>ROUND((SUM(BG121:BG166)),  2)</f>
        <v>0</v>
      </c>
      <c r="G33" s="30"/>
      <c r="H33" s="30"/>
      <c r="I33" s="115">
        <v>0.21</v>
      </c>
      <c r="J33" s="114">
        <f>0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103" t="s">
        <v>45</v>
      </c>
      <c r="F34" s="114">
        <f>ROUND((SUM(BH121:BH166)),  2)</f>
        <v>0</v>
      </c>
      <c r="G34" s="30"/>
      <c r="H34" s="30"/>
      <c r="I34" s="115">
        <v>0.15</v>
      </c>
      <c r="J34" s="114">
        <f>0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3" t="s">
        <v>46</v>
      </c>
      <c r="F35" s="114">
        <f>ROUND((SUM(BI121:BI166)),  2)</f>
        <v>0</v>
      </c>
      <c r="G35" s="30"/>
      <c r="H35" s="30"/>
      <c r="I35" s="115">
        <v>0</v>
      </c>
      <c r="J35" s="114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6.95" customHeight="1">
      <c r="A36" s="30"/>
      <c r="B36" s="35"/>
      <c r="C36" s="30"/>
      <c r="D36" s="30"/>
      <c r="E36" s="30"/>
      <c r="F36" s="30"/>
      <c r="G36" s="30"/>
      <c r="H36" s="30"/>
      <c r="I36" s="30"/>
      <c r="J36" s="30"/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25.35" customHeight="1">
      <c r="A37" s="30"/>
      <c r="B37" s="35"/>
      <c r="C37" s="116"/>
      <c r="D37" s="117" t="s">
        <v>47</v>
      </c>
      <c r="E37" s="118"/>
      <c r="F37" s="118"/>
      <c r="G37" s="119" t="s">
        <v>48</v>
      </c>
      <c r="H37" s="120" t="s">
        <v>49</v>
      </c>
      <c r="I37" s="118"/>
      <c r="J37" s="121">
        <f>SUM(J28:J35)</f>
        <v>0</v>
      </c>
      <c r="K37" s="122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customHeight="1">
      <c r="B39" s="16"/>
      <c r="L39" s="16"/>
    </row>
    <row r="40" spans="1:31" s="1" customFormat="1" ht="14.45" customHeight="1">
      <c r="B40" s="16"/>
      <c r="L40" s="16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3" t="s">
        <v>50</v>
      </c>
      <c r="E50" s="124"/>
      <c r="F50" s="124"/>
      <c r="G50" s="123" t="s">
        <v>51</v>
      </c>
      <c r="H50" s="124"/>
      <c r="I50" s="124"/>
      <c r="J50" s="124"/>
      <c r="K50" s="124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>
      <c r="A61" s="30"/>
      <c r="B61" s="35"/>
      <c r="C61" s="30"/>
      <c r="D61" s="125" t="s">
        <v>52</v>
      </c>
      <c r="E61" s="126"/>
      <c r="F61" s="127" t="s">
        <v>53</v>
      </c>
      <c r="G61" s="125" t="s">
        <v>52</v>
      </c>
      <c r="H61" s="126"/>
      <c r="I61" s="126"/>
      <c r="J61" s="128" t="s">
        <v>53</v>
      </c>
      <c r="K61" s="126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>
      <c r="A65" s="30"/>
      <c r="B65" s="35"/>
      <c r="C65" s="30"/>
      <c r="D65" s="123" t="s">
        <v>54</v>
      </c>
      <c r="E65" s="129"/>
      <c r="F65" s="129"/>
      <c r="G65" s="123" t="s">
        <v>55</v>
      </c>
      <c r="H65" s="129"/>
      <c r="I65" s="129"/>
      <c r="J65" s="129"/>
      <c r="K65" s="129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>
      <c r="A76" s="30"/>
      <c r="B76" s="35"/>
      <c r="C76" s="30"/>
      <c r="D76" s="125" t="s">
        <v>52</v>
      </c>
      <c r="E76" s="126"/>
      <c r="F76" s="127" t="s">
        <v>53</v>
      </c>
      <c r="G76" s="125" t="s">
        <v>52</v>
      </c>
      <c r="H76" s="126"/>
      <c r="I76" s="126"/>
      <c r="J76" s="128" t="s">
        <v>53</v>
      </c>
      <c r="K76" s="126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86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30" customHeight="1">
      <c r="A85" s="30"/>
      <c r="B85" s="31"/>
      <c r="C85" s="32"/>
      <c r="D85" s="32"/>
      <c r="E85" s="212" t="str">
        <f>E7</f>
        <v>Vypracování statických posudků pro určení maximálního možného přitížení střech</v>
      </c>
      <c r="F85" s="239"/>
      <c r="G85" s="239"/>
      <c r="H85" s="239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customHeight="1">
      <c r="A87" s="30"/>
      <c r="B87" s="31"/>
      <c r="C87" s="25" t="s">
        <v>20</v>
      </c>
      <c r="D87" s="32"/>
      <c r="E87" s="32"/>
      <c r="F87" s="23" t="str">
        <f>F10</f>
        <v>Obvod OŘ Praha</v>
      </c>
      <c r="G87" s="32"/>
      <c r="H87" s="32"/>
      <c r="I87" s="25" t="s">
        <v>22</v>
      </c>
      <c r="J87" s="62" t="str">
        <f>IF(J10="","",J10)</f>
        <v>22. 2. 2022</v>
      </c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2" customHeight="1">
      <c r="A89" s="30"/>
      <c r="B89" s="31"/>
      <c r="C89" s="25" t="s">
        <v>24</v>
      </c>
      <c r="D89" s="32"/>
      <c r="E89" s="32"/>
      <c r="F89" s="23" t="str">
        <f>E13</f>
        <v>Správa železnic, státní organizace</v>
      </c>
      <c r="G89" s="32"/>
      <c r="H89" s="32"/>
      <c r="I89" s="25" t="s">
        <v>32</v>
      </c>
      <c r="J89" s="28" t="str">
        <f>E19</f>
        <v xml:space="preserve"> 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customHeight="1">
      <c r="A90" s="30"/>
      <c r="B90" s="31"/>
      <c r="C90" s="25" t="s">
        <v>30</v>
      </c>
      <c r="D90" s="32"/>
      <c r="E90" s="32"/>
      <c r="F90" s="23" t="str">
        <f>IF(E16="","",E16)</f>
        <v>Vyplň údaj</v>
      </c>
      <c r="G90" s="32"/>
      <c r="H90" s="32"/>
      <c r="I90" s="25" t="s">
        <v>35</v>
      </c>
      <c r="J90" s="28">
        <f>E22</f>
        <v>0</v>
      </c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customHeight="1">
      <c r="A92" s="30"/>
      <c r="B92" s="31"/>
      <c r="C92" s="134" t="s">
        <v>87</v>
      </c>
      <c r="D92" s="135"/>
      <c r="E92" s="135"/>
      <c r="F92" s="135"/>
      <c r="G92" s="135"/>
      <c r="H92" s="135"/>
      <c r="I92" s="135"/>
      <c r="J92" s="136" t="s">
        <v>88</v>
      </c>
      <c r="K92" s="135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9" customHeight="1">
      <c r="A94" s="30"/>
      <c r="B94" s="31"/>
      <c r="C94" s="137" t="s">
        <v>89</v>
      </c>
      <c r="D94" s="32"/>
      <c r="E94" s="32"/>
      <c r="F94" s="32"/>
      <c r="G94" s="32"/>
      <c r="H94" s="32"/>
      <c r="I94" s="32"/>
      <c r="J94" s="80">
        <f>J121</f>
        <v>0</v>
      </c>
      <c r="K94" s="32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3" t="s">
        <v>90</v>
      </c>
    </row>
    <row r="95" spans="1:47" s="9" customFormat="1" ht="24.95" customHeight="1">
      <c r="B95" s="138"/>
      <c r="C95" s="139"/>
      <c r="D95" s="140" t="s">
        <v>91</v>
      </c>
      <c r="E95" s="141"/>
      <c r="F95" s="141"/>
      <c r="G95" s="141"/>
      <c r="H95" s="141"/>
      <c r="I95" s="141"/>
      <c r="J95" s="142">
        <f>J122</f>
        <v>0</v>
      </c>
      <c r="K95" s="139"/>
      <c r="L95" s="143"/>
    </row>
    <row r="96" spans="1:47" s="9" customFormat="1" ht="24.95" customHeight="1">
      <c r="B96" s="138"/>
      <c r="C96" s="139"/>
      <c r="D96" s="140" t="s">
        <v>92</v>
      </c>
      <c r="E96" s="141"/>
      <c r="F96" s="141"/>
      <c r="G96" s="141"/>
      <c r="H96" s="141"/>
      <c r="I96" s="141"/>
      <c r="J96" s="142">
        <f>J127</f>
        <v>0</v>
      </c>
      <c r="K96" s="139"/>
      <c r="L96" s="143"/>
    </row>
    <row r="97" spans="1:31" s="9" customFormat="1" ht="24.95" customHeight="1">
      <c r="B97" s="138"/>
      <c r="C97" s="139"/>
      <c r="D97" s="140" t="s">
        <v>93</v>
      </c>
      <c r="E97" s="141"/>
      <c r="F97" s="141"/>
      <c r="G97" s="141"/>
      <c r="H97" s="141"/>
      <c r="I97" s="141"/>
      <c r="J97" s="142">
        <f>J132</f>
        <v>0</v>
      </c>
      <c r="K97" s="139"/>
      <c r="L97" s="143"/>
    </row>
    <row r="98" spans="1:31" s="9" customFormat="1" ht="24.95" customHeight="1">
      <c r="B98" s="138"/>
      <c r="C98" s="139"/>
      <c r="D98" s="140" t="s">
        <v>94</v>
      </c>
      <c r="E98" s="141"/>
      <c r="F98" s="141"/>
      <c r="G98" s="141"/>
      <c r="H98" s="141"/>
      <c r="I98" s="141"/>
      <c r="J98" s="142">
        <f>J137</f>
        <v>0</v>
      </c>
      <c r="K98" s="139"/>
      <c r="L98" s="143"/>
    </row>
    <row r="99" spans="1:31" s="9" customFormat="1" ht="24.95" customHeight="1">
      <c r="B99" s="138"/>
      <c r="C99" s="139"/>
      <c r="D99" s="140" t="s">
        <v>95</v>
      </c>
      <c r="E99" s="141"/>
      <c r="F99" s="141"/>
      <c r="G99" s="141"/>
      <c r="H99" s="141"/>
      <c r="I99" s="141"/>
      <c r="J99" s="142">
        <f>J142</f>
        <v>0</v>
      </c>
      <c r="K99" s="139"/>
      <c r="L99" s="143"/>
    </row>
    <row r="100" spans="1:31" s="9" customFormat="1" ht="24.95" customHeight="1">
      <c r="B100" s="138"/>
      <c r="C100" s="139"/>
      <c r="D100" s="140" t="s">
        <v>96</v>
      </c>
      <c r="E100" s="141"/>
      <c r="F100" s="141"/>
      <c r="G100" s="141"/>
      <c r="H100" s="141"/>
      <c r="I100" s="141"/>
      <c r="J100" s="142">
        <f>J147</f>
        <v>0</v>
      </c>
      <c r="K100" s="139"/>
      <c r="L100" s="143"/>
    </row>
    <row r="101" spans="1:31" s="9" customFormat="1" ht="24.95" customHeight="1">
      <c r="B101" s="138"/>
      <c r="C101" s="139"/>
      <c r="D101" s="140" t="s">
        <v>97</v>
      </c>
      <c r="E101" s="141"/>
      <c r="F101" s="141"/>
      <c r="G101" s="141"/>
      <c r="H101" s="141"/>
      <c r="I101" s="141"/>
      <c r="J101" s="142">
        <f>J152</f>
        <v>0</v>
      </c>
      <c r="K101" s="139"/>
      <c r="L101" s="143"/>
    </row>
    <row r="102" spans="1:31" s="9" customFormat="1" ht="24.95" customHeight="1">
      <c r="B102" s="138"/>
      <c r="C102" s="139"/>
      <c r="D102" s="140" t="s">
        <v>98</v>
      </c>
      <c r="E102" s="141"/>
      <c r="F102" s="141"/>
      <c r="G102" s="141"/>
      <c r="H102" s="141"/>
      <c r="I102" s="141"/>
      <c r="J102" s="142">
        <f>J157</f>
        <v>0</v>
      </c>
      <c r="K102" s="139"/>
      <c r="L102" s="143"/>
    </row>
    <row r="103" spans="1:31" s="9" customFormat="1" ht="24.95" customHeight="1">
      <c r="B103" s="138"/>
      <c r="C103" s="139"/>
      <c r="D103" s="140" t="s">
        <v>99</v>
      </c>
      <c r="E103" s="141"/>
      <c r="F103" s="141"/>
      <c r="G103" s="141"/>
      <c r="H103" s="141"/>
      <c r="I103" s="141"/>
      <c r="J103" s="142">
        <f>J162</f>
        <v>0</v>
      </c>
      <c r="K103" s="139"/>
      <c r="L103" s="143"/>
    </row>
    <row r="104" spans="1:31" s="2" customFormat="1" ht="21.75" customHeight="1">
      <c r="A104" s="30"/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9" spans="1:31" s="2" customFormat="1" ht="6.95" customHeight="1">
      <c r="A109" s="30"/>
      <c r="B109" s="52"/>
      <c r="C109" s="53"/>
      <c r="D109" s="53"/>
      <c r="E109" s="53"/>
      <c r="F109" s="53"/>
      <c r="G109" s="53"/>
      <c r="H109" s="53"/>
      <c r="I109" s="53"/>
      <c r="J109" s="53"/>
      <c r="K109" s="53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24.95" customHeight="1">
      <c r="A110" s="30"/>
      <c r="B110" s="31"/>
      <c r="C110" s="19" t="s">
        <v>100</v>
      </c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>
      <c r="A111" s="30"/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16</v>
      </c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30" customHeight="1">
      <c r="A113" s="30"/>
      <c r="B113" s="31"/>
      <c r="C113" s="32"/>
      <c r="D113" s="32"/>
      <c r="E113" s="212" t="str">
        <f>E7</f>
        <v>Vypracování statických posudků pro určení maximálního možného přitížení střech</v>
      </c>
      <c r="F113" s="239"/>
      <c r="G113" s="239"/>
      <c r="H113" s="239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5" t="s">
        <v>20</v>
      </c>
      <c r="D115" s="32"/>
      <c r="E115" s="32"/>
      <c r="F115" s="23" t="str">
        <f>F10</f>
        <v>Obvod OŘ Praha</v>
      </c>
      <c r="G115" s="32"/>
      <c r="H115" s="32"/>
      <c r="I115" s="25" t="s">
        <v>22</v>
      </c>
      <c r="J115" s="62" t="str">
        <f>IF(J10="","",J10)</f>
        <v>22. 2. 2022</v>
      </c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24</v>
      </c>
      <c r="D117" s="32"/>
      <c r="E117" s="32"/>
      <c r="F117" s="23" t="str">
        <f>E13</f>
        <v>Správa železnic, státní organizace</v>
      </c>
      <c r="G117" s="32"/>
      <c r="H117" s="32"/>
      <c r="I117" s="25" t="s">
        <v>32</v>
      </c>
      <c r="J117" s="28" t="str">
        <f>E19</f>
        <v xml:space="preserve"> </v>
      </c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5" t="s">
        <v>30</v>
      </c>
      <c r="D118" s="32"/>
      <c r="E118" s="32"/>
      <c r="F118" s="23" t="str">
        <f>IF(E16="","",E16)</f>
        <v>Vyplň údaj</v>
      </c>
      <c r="G118" s="32"/>
      <c r="H118" s="32"/>
      <c r="I118" s="25" t="s">
        <v>35</v>
      </c>
      <c r="J118" s="28">
        <f>E22</f>
        <v>0</v>
      </c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2"/>
      <c r="D119" s="32"/>
      <c r="E119" s="32"/>
      <c r="F119" s="32"/>
      <c r="G119" s="32"/>
      <c r="H119" s="32"/>
      <c r="I119" s="32"/>
      <c r="J119" s="32"/>
      <c r="K119" s="32"/>
      <c r="L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0" customFormat="1" ht="29.25" customHeight="1">
      <c r="A120" s="144"/>
      <c r="B120" s="145"/>
      <c r="C120" s="146" t="s">
        <v>101</v>
      </c>
      <c r="D120" s="147" t="s">
        <v>62</v>
      </c>
      <c r="E120" s="147" t="s">
        <v>58</v>
      </c>
      <c r="F120" s="147" t="s">
        <v>59</v>
      </c>
      <c r="G120" s="147" t="s">
        <v>102</v>
      </c>
      <c r="H120" s="147" t="s">
        <v>103</v>
      </c>
      <c r="I120" s="147" t="s">
        <v>104</v>
      </c>
      <c r="J120" s="148" t="s">
        <v>88</v>
      </c>
      <c r="K120" s="149" t="s">
        <v>105</v>
      </c>
      <c r="L120" s="150"/>
      <c r="M120" s="71" t="s">
        <v>1</v>
      </c>
      <c r="N120" s="72" t="s">
        <v>41</v>
      </c>
      <c r="O120" s="72" t="s">
        <v>106</v>
      </c>
      <c r="P120" s="72" t="s">
        <v>107</v>
      </c>
      <c r="Q120" s="72" t="s">
        <v>108</v>
      </c>
      <c r="R120" s="72" t="s">
        <v>109</v>
      </c>
      <c r="S120" s="72" t="s">
        <v>110</v>
      </c>
      <c r="T120" s="73" t="s">
        <v>111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pans="1:65" s="2" customFormat="1" ht="22.9" customHeight="1">
      <c r="A121" s="30"/>
      <c r="B121" s="31"/>
      <c r="C121" s="78" t="s">
        <v>112</v>
      </c>
      <c r="D121" s="32"/>
      <c r="E121" s="32"/>
      <c r="F121" s="32"/>
      <c r="G121" s="32"/>
      <c r="H121" s="32"/>
      <c r="I121" s="32"/>
      <c r="J121" s="151">
        <f>BK121</f>
        <v>0</v>
      </c>
      <c r="K121" s="32"/>
      <c r="L121" s="35"/>
      <c r="M121" s="74"/>
      <c r="N121" s="152"/>
      <c r="O121" s="75"/>
      <c r="P121" s="153">
        <f>P122+P127+P132+P137+P142+P147+P152+P157+P162</f>
        <v>0</v>
      </c>
      <c r="Q121" s="75"/>
      <c r="R121" s="153">
        <f>R122+R127+R132+R137+R142+R147+R152+R157+R162</f>
        <v>0</v>
      </c>
      <c r="S121" s="75"/>
      <c r="T121" s="154">
        <f>T122+T127+T132+T137+T142+T147+T152+T157+T162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3" t="s">
        <v>76</v>
      </c>
      <c r="AU121" s="13" t="s">
        <v>90</v>
      </c>
      <c r="BK121" s="155">
        <f>BK122+BK127+BK132+BK137+BK142+BK147+BK152+BK157+BK162</f>
        <v>0</v>
      </c>
    </row>
    <row r="122" spans="1:65" s="11" customFormat="1" ht="25.9" customHeight="1">
      <c r="B122" s="156"/>
      <c r="C122" s="157"/>
      <c r="D122" s="158" t="s">
        <v>76</v>
      </c>
      <c r="E122" s="159" t="s">
        <v>113</v>
      </c>
      <c r="F122" s="159" t="s">
        <v>114</v>
      </c>
      <c r="G122" s="157"/>
      <c r="H122" s="157"/>
      <c r="I122" s="160"/>
      <c r="J122" s="161">
        <f>BK122</f>
        <v>0</v>
      </c>
      <c r="K122" s="157"/>
      <c r="L122" s="162"/>
      <c r="M122" s="163"/>
      <c r="N122" s="164"/>
      <c r="O122" s="164"/>
      <c r="P122" s="165">
        <f>SUM(P123:P126)</f>
        <v>0</v>
      </c>
      <c r="Q122" s="164"/>
      <c r="R122" s="165">
        <f>SUM(R123:R126)</f>
        <v>0</v>
      </c>
      <c r="S122" s="164"/>
      <c r="T122" s="166">
        <f>SUM(T123:T126)</f>
        <v>0</v>
      </c>
      <c r="AR122" s="167" t="s">
        <v>82</v>
      </c>
      <c r="AT122" s="168" t="s">
        <v>76</v>
      </c>
      <c r="AU122" s="168" t="s">
        <v>77</v>
      </c>
      <c r="AY122" s="167" t="s">
        <v>115</v>
      </c>
      <c r="BK122" s="169">
        <f>SUM(BK123:BK126)</f>
        <v>0</v>
      </c>
    </row>
    <row r="123" spans="1:65" s="2" customFormat="1" ht="55.5" customHeight="1">
      <c r="A123" s="30"/>
      <c r="B123" s="31"/>
      <c r="C123" s="170" t="s">
        <v>82</v>
      </c>
      <c r="D123" s="170" t="s">
        <v>116</v>
      </c>
      <c r="E123" s="171" t="s">
        <v>117</v>
      </c>
      <c r="F123" s="172" t="s">
        <v>118</v>
      </c>
      <c r="G123" s="173" t="s">
        <v>119</v>
      </c>
      <c r="H123" s="174">
        <v>1</v>
      </c>
      <c r="I123" s="175"/>
      <c r="J123" s="176">
        <f>ROUND(I123*H123,2)</f>
        <v>0</v>
      </c>
      <c r="K123" s="177"/>
      <c r="L123" s="35"/>
      <c r="M123" s="178" t="s">
        <v>1</v>
      </c>
      <c r="N123" s="179" t="s">
        <v>42</v>
      </c>
      <c r="O123" s="67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82" t="s">
        <v>120</v>
      </c>
      <c r="AT123" s="182" t="s">
        <v>116</v>
      </c>
      <c r="AU123" s="182" t="s">
        <v>82</v>
      </c>
      <c r="AY123" s="13" t="s">
        <v>115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3" t="s">
        <v>82</v>
      </c>
      <c r="BK123" s="183">
        <f>ROUND(I123*H123,2)</f>
        <v>0</v>
      </c>
      <c r="BL123" s="13" t="s">
        <v>120</v>
      </c>
      <c r="BM123" s="182" t="s">
        <v>121</v>
      </c>
    </row>
    <row r="124" spans="1:65" s="2" customFormat="1" ht="117">
      <c r="A124" s="30"/>
      <c r="B124" s="31"/>
      <c r="C124" s="32"/>
      <c r="D124" s="184" t="s">
        <v>122</v>
      </c>
      <c r="E124" s="32"/>
      <c r="F124" s="185" t="s">
        <v>123</v>
      </c>
      <c r="G124" s="32"/>
      <c r="H124" s="32"/>
      <c r="I124" s="186"/>
      <c r="J124" s="32"/>
      <c r="K124" s="32"/>
      <c r="L124" s="35"/>
      <c r="M124" s="187"/>
      <c r="N124" s="188"/>
      <c r="O124" s="67"/>
      <c r="P124" s="67"/>
      <c r="Q124" s="67"/>
      <c r="R124" s="67"/>
      <c r="S124" s="67"/>
      <c r="T124" s="68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3" t="s">
        <v>122</v>
      </c>
      <c r="AU124" s="13" t="s">
        <v>82</v>
      </c>
    </row>
    <row r="125" spans="1:65" s="2" customFormat="1" ht="55.5" customHeight="1">
      <c r="A125" s="30"/>
      <c r="B125" s="31"/>
      <c r="C125" s="170" t="s">
        <v>84</v>
      </c>
      <c r="D125" s="170" t="s">
        <v>116</v>
      </c>
      <c r="E125" s="171" t="s">
        <v>124</v>
      </c>
      <c r="F125" s="172" t="s">
        <v>125</v>
      </c>
      <c r="G125" s="173" t="s">
        <v>119</v>
      </c>
      <c r="H125" s="174">
        <v>1</v>
      </c>
      <c r="I125" s="175"/>
      <c r="J125" s="176">
        <f>ROUND(I125*H125,2)</f>
        <v>0</v>
      </c>
      <c r="K125" s="177"/>
      <c r="L125" s="35"/>
      <c r="M125" s="178" t="s">
        <v>1</v>
      </c>
      <c r="N125" s="179" t="s">
        <v>42</v>
      </c>
      <c r="O125" s="67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82" t="s">
        <v>120</v>
      </c>
      <c r="AT125" s="182" t="s">
        <v>116</v>
      </c>
      <c r="AU125" s="182" t="s">
        <v>82</v>
      </c>
      <c r="AY125" s="13" t="s">
        <v>115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3" t="s">
        <v>82</v>
      </c>
      <c r="BK125" s="183">
        <f>ROUND(I125*H125,2)</f>
        <v>0</v>
      </c>
      <c r="BL125" s="13" t="s">
        <v>120</v>
      </c>
      <c r="BM125" s="182" t="s">
        <v>126</v>
      </c>
    </row>
    <row r="126" spans="1:65" s="2" customFormat="1" ht="68.25">
      <c r="A126" s="30"/>
      <c r="B126" s="31"/>
      <c r="C126" s="32"/>
      <c r="D126" s="184" t="s">
        <v>122</v>
      </c>
      <c r="E126" s="32"/>
      <c r="F126" s="185" t="s">
        <v>127</v>
      </c>
      <c r="G126" s="32"/>
      <c r="H126" s="32"/>
      <c r="I126" s="186"/>
      <c r="J126" s="32"/>
      <c r="K126" s="32"/>
      <c r="L126" s="35"/>
      <c r="M126" s="187"/>
      <c r="N126" s="188"/>
      <c r="O126" s="67"/>
      <c r="P126" s="67"/>
      <c r="Q126" s="67"/>
      <c r="R126" s="67"/>
      <c r="S126" s="67"/>
      <c r="T126" s="68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3" t="s">
        <v>122</v>
      </c>
      <c r="AU126" s="13" t="s">
        <v>82</v>
      </c>
    </row>
    <row r="127" spans="1:65" s="11" customFormat="1" ht="25.9" customHeight="1">
      <c r="B127" s="156"/>
      <c r="C127" s="157"/>
      <c r="D127" s="158" t="s">
        <v>76</v>
      </c>
      <c r="E127" s="159" t="s">
        <v>128</v>
      </c>
      <c r="F127" s="159" t="s">
        <v>129</v>
      </c>
      <c r="G127" s="157"/>
      <c r="H127" s="157"/>
      <c r="I127" s="160"/>
      <c r="J127" s="161">
        <f>BK127</f>
        <v>0</v>
      </c>
      <c r="K127" s="157"/>
      <c r="L127" s="162"/>
      <c r="M127" s="163"/>
      <c r="N127" s="164"/>
      <c r="O127" s="164"/>
      <c r="P127" s="165">
        <f>SUM(P128:P131)</f>
        <v>0</v>
      </c>
      <c r="Q127" s="164"/>
      <c r="R127" s="165">
        <f>SUM(R128:R131)</f>
        <v>0</v>
      </c>
      <c r="S127" s="164"/>
      <c r="T127" s="166">
        <f>SUM(T128:T131)</f>
        <v>0</v>
      </c>
      <c r="AR127" s="167" t="s">
        <v>82</v>
      </c>
      <c r="AT127" s="168" t="s">
        <v>76</v>
      </c>
      <c r="AU127" s="168" t="s">
        <v>77</v>
      </c>
      <c r="AY127" s="167" t="s">
        <v>115</v>
      </c>
      <c r="BK127" s="169">
        <f>SUM(BK128:BK131)</f>
        <v>0</v>
      </c>
    </row>
    <row r="128" spans="1:65" s="2" customFormat="1" ht="55.5" customHeight="1">
      <c r="A128" s="30"/>
      <c r="B128" s="31"/>
      <c r="C128" s="170" t="s">
        <v>130</v>
      </c>
      <c r="D128" s="170" t="s">
        <v>116</v>
      </c>
      <c r="E128" s="171" t="s">
        <v>117</v>
      </c>
      <c r="F128" s="172" t="s">
        <v>118</v>
      </c>
      <c r="G128" s="173" t="s">
        <v>119</v>
      </c>
      <c r="H128" s="174">
        <v>1</v>
      </c>
      <c r="I128" s="175"/>
      <c r="J128" s="176">
        <f>ROUND(I128*H128,2)</f>
        <v>0</v>
      </c>
      <c r="K128" s="177"/>
      <c r="L128" s="35"/>
      <c r="M128" s="178" t="s">
        <v>1</v>
      </c>
      <c r="N128" s="179" t="s">
        <v>42</v>
      </c>
      <c r="O128" s="67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2" t="s">
        <v>120</v>
      </c>
      <c r="AT128" s="182" t="s">
        <v>116</v>
      </c>
      <c r="AU128" s="182" t="s">
        <v>82</v>
      </c>
      <c r="AY128" s="13" t="s">
        <v>115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3" t="s">
        <v>82</v>
      </c>
      <c r="BK128" s="183">
        <f>ROUND(I128*H128,2)</f>
        <v>0</v>
      </c>
      <c r="BL128" s="13" t="s">
        <v>120</v>
      </c>
      <c r="BM128" s="182" t="s">
        <v>131</v>
      </c>
    </row>
    <row r="129" spans="1:65" s="2" customFormat="1" ht="117">
      <c r="A129" s="30"/>
      <c r="B129" s="31"/>
      <c r="C129" s="32"/>
      <c r="D129" s="184" t="s">
        <v>122</v>
      </c>
      <c r="E129" s="32"/>
      <c r="F129" s="185" t="s">
        <v>123</v>
      </c>
      <c r="G129" s="32"/>
      <c r="H129" s="32"/>
      <c r="I129" s="186"/>
      <c r="J129" s="32"/>
      <c r="K129" s="32"/>
      <c r="L129" s="35"/>
      <c r="M129" s="187"/>
      <c r="N129" s="188"/>
      <c r="O129" s="67"/>
      <c r="P129" s="67"/>
      <c r="Q129" s="67"/>
      <c r="R129" s="67"/>
      <c r="S129" s="67"/>
      <c r="T129" s="68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3" t="s">
        <v>122</v>
      </c>
      <c r="AU129" s="13" t="s">
        <v>82</v>
      </c>
    </row>
    <row r="130" spans="1:65" s="2" customFormat="1" ht="55.5" customHeight="1">
      <c r="A130" s="30"/>
      <c r="B130" s="31"/>
      <c r="C130" s="170" t="s">
        <v>132</v>
      </c>
      <c r="D130" s="170" t="s">
        <v>116</v>
      </c>
      <c r="E130" s="171" t="s">
        <v>124</v>
      </c>
      <c r="F130" s="172" t="s">
        <v>125</v>
      </c>
      <c r="G130" s="173" t="s">
        <v>119</v>
      </c>
      <c r="H130" s="174">
        <v>1</v>
      </c>
      <c r="I130" s="175"/>
      <c r="J130" s="176">
        <f>ROUND(I130*H130,2)</f>
        <v>0</v>
      </c>
      <c r="K130" s="177"/>
      <c r="L130" s="35"/>
      <c r="M130" s="178" t="s">
        <v>1</v>
      </c>
      <c r="N130" s="179" t="s">
        <v>42</v>
      </c>
      <c r="O130" s="67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82" t="s">
        <v>120</v>
      </c>
      <c r="AT130" s="182" t="s">
        <v>116</v>
      </c>
      <c r="AU130" s="182" t="s">
        <v>82</v>
      </c>
      <c r="AY130" s="13" t="s">
        <v>115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3" t="s">
        <v>82</v>
      </c>
      <c r="BK130" s="183">
        <f>ROUND(I130*H130,2)</f>
        <v>0</v>
      </c>
      <c r="BL130" s="13" t="s">
        <v>120</v>
      </c>
      <c r="BM130" s="182" t="s">
        <v>133</v>
      </c>
    </row>
    <row r="131" spans="1:65" s="2" customFormat="1" ht="68.25">
      <c r="A131" s="30"/>
      <c r="B131" s="31"/>
      <c r="C131" s="32"/>
      <c r="D131" s="184" t="s">
        <v>122</v>
      </c>
      <c r="E131" s="32"/>
      <c r="F131" s="185" t="s">
        <v>127</v>
      </c>
      <c r="G131" s="32"/>
      <c r="H131" s="32"/>
      <c r="I131" s="186"/>
      <c r="J131" s="32"/>
      <c r="K131" s="32"/>
      <c r="L131" s="35"/>
      <c r="M131" s="187"/>
      <c r="N131" s="188"/>
      <c r="O131" s="67"/>
      <c r="P131" s="67"/>
      <c r="Q131" s="67"/>
      <c r="R131" s="67"/>
      <c r="S131" s="67"/>
      <c r="T131" s="68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3" t="s">
        <v>122</v>
      </c>
      <c r="AU131" s="13" t="s">
        <v>82</v>
      </c>
    </row>
    <row r="132" spans="1:65" s="11" customFormat="1" ht="25.9" customHeight="1">
      <c r="B132" s="156"/>
      <c r="C132" s="157"/>
      <c r="D132" s="158" t="s">
        <v>76</v>
      </c>
      <c r="E132" s="159" t="s">
        <v>134</v>
      </c>
      <c r="F132" s="159" t="s">
        <v>135</v>
      </c>
      <c r="G132" s="157"/>
      <c r="H132" s="157"/>
      <c r="I132" s="160"/>
      <c r="J132" s="161">
        <f>BK132</f>
        <v>0</v>
      </c>
      <c r="K132" s="157"/>
      <c r="L132" s="162"/>
      <c r="M132" s="163"/>
      <c r="N132" s="164"/>
      <c r="O132" s="164"/>
      <c r="P132" s="165">
        <f>SUM(P133:P136)</f>
        <v>0</v>
      </c>
      <c r="Q132" s="164"/>
      <c r="R132" s="165">
        <f>SUM(R133:R136)</f>
        <v>0</v>
      </c>
      <c r="S132" s="164"/>
      <c r="T132" s="166">
        <f>SUM(T133:T136)</f>
        <v>0</v>
      </c>
      <c r="AR132" s="167" t="s">
        <v>82</v>
      </c>
      <c r="AT132" s="168" t="s">
        <v>76</v>
      </c>
      <c r="AU132" s="168" t="s">
        <v>77</v>
      </c>
      <c r="AY132" s="167" t="s">
        <v>115</v>
      </c>
      <c r="BK132" s="169">
        <f>SUM(BK133:BK136)</f>
        <v>0</v>
      </c>
    </row>
    <row r="133" spans="1:65" s="2" customFormat="1" ht="55.5" customHeight="1">
      <c r="A133" s="30"/>
      <c r="B133" s="31"/>
      <c r="C133" s="170" t="s">
        <v>136</v>
      </c>
      <c r="D133" s="170" t="s">
        <v>116</v>
      </c>
      <c r="E133" s="171" t="s">
        <v>117</v>
      </c>
      <c r="F133" s="172" t="s">
        <v>118</v>
      </c>
      <c r="G133" s="173" t="s">
        <v>119</v>
      </c>
      <c r="H133" s="174">
        <v>1</v>
      </c>
      <c r="I133" s="175"/>
      <c r="J133" s="176">
        <f>ROUND(I133*H133,2)</f>
        <v>0</v>
      </c>
      <c r="K133" s="177"/>
      <c r="L133" s="35"/>
      <c r="M133" s="178" t="s">
        <v>1</v>
      </c>
      <c r="N133" s="179" t="s">
        <v>42</v>
      </c>
      <c r="O133" s="67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82" t="s">
        <v>120</v>
      </c>
      <c r="AT133" s="182" t="s">
        <v>116</v>
      </c>
      <c r="AU133" s="182" t="s">
        <v>82</v>
      </c>
      <c r="AY133" s="13" t="s">
        <v>115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3" t="s">
        <v>82</v>
      </c>
      <c r="BK133" s="183">
        <f>ROUND(I133*H133,2)</f>
        <v>0</v>
      </c>
      <c r="BL133" s="13" t="s">
        <v>120</v>
      </c>
      <c r="BM133" s="182" t="s">
        <v>137</v>
      </c>
    </row>
    <row r="134" spans="1:65" s="2" customFormat="1" ht="117">
      <c r="A134" s="30"/>
      <c r="B134" s="31"/>
      <c r="C134" s="32"/>
      <c r="D134" s="184" t="s">
        <v>122</v>
      </c>
      <c r="E134" s="32"/>
      <c r="F134" s="185" t="s">
        <v>123</v>
      </c>
      <c r="G134" s="32"/>
      <c r="H134" s="32"/>
      <c r="I134" s="186"/>
      <c r="J134" s="32"/>
      <c r="K134" s="32"/>
      <c r="L134" s="35"/>
      <c r="M134" s="187"/>
      <c r="N134" s="188"/>
      <c r="O134" s="67"/>
      <c r="P134" s="67"/>
      <c r="Q134" s="67"/>
      <c r="R134" s="67"/>
      <c r="S134" s="67"/>
      <c r="T134" s="68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3" t="s">
        <v>122</v>
      </c>
      <c r="AU134" s="13" t="s">
        <v>82</v>
      </c>
    </row>
    <row r="135" spans="1:65" s="2" customFormat="1" ht="55.5" customHeight="1">
      <c r="A135" s="30"/>
      <c r="B135" s="31"/>
      <c r="C135" s="170" t="s">
        <v>138</v>
      </c>
      <c r="D135" s="170" t="s">
        <v>116</v>
      </c>
      <c r="E135" s="171" t="s">
        <v>124</v>
      </c>
      <c r="F135" s="172" t="s">
        <v>125</v>
      </c>
      <c r="G135" s="173" t="s">
        <v>119</v>
      </c>
      <c r="H135" s="174">
        <v>1</v>
      </c>
      <c r="I135" s="175"/>
      <c r="J135" s="176">
        <f>ROUND(I135*H135,2)</f>
        <v>0</v>
      </c>
      <c r="K135" s="177"/>
      <c r="L135" s="35"/>
      <c r="M135" s="178" t="s">
        <v>1</v>
      </c>
      <c r="N135" s="179" t="s">
        <v>42</v>
      </c>
      <c r="O135" s="67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82" t="s">
        <v>120</v>
      </c>
      <c r="AT135" s="182" t="s">
        <v>116</v>
      </c>
      <c r="AU135" s="182" t="s">
        <v>82</v>
      </c>
      <c r="AY135" s="13" t="s">
        <v>115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3" t="s">
        <v>82</v>
      </c>
      <c r="BK135" s="183">
        <f>ROUND(I135*H135,2)</f>
        <v>0</v>
      </c>
      <c r="BL135" s="13" t="s">
        <v>120</v>
      </c>
      <c r="BM135" s="182" t="s">
        <v>139</v>
      </c>
    </row>
    <row r="136" spans="1:65" s="2" customFormat="1" ht="68.25">
      <c r="A136" s="30"/>
      <c r="B136" s="31"/>
      <c r="C136" s="32"/>
      <c r="D136" s="184" t="s">
        <v>122</v>
      </c>
      <c r="E136" s="32"/>
      <c r="F136" s="185" t="s">
        <v>127</v>
      </c>
      <c r="G136" s="32"/>
      <c r="H136" s="32"/>
      <c r="I136" s="186"/>
      <c r="J136" s="32"/>
      <c r="K136" s="32"/>
      <c r="L136" s="35"/>
      <c r="M136" s="187"/>
      <c r="N136" s="188"/>
      <c r="O136" s="67"/>
      <c r="P136" s="67"/>
      <c r="Q136" s="67"/>
      <c r="R136" s="67"/>
      <c r="S136" s="67"/>
      <c r="T136" s="68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T136" s="13" t="s">
        <v>122</v>
      </c>
      <c r="AU136" s="13" t="s">
        <v>82</v>
      </c>
    </row>
    <row r="137" spans="1:65" s="11" customFormat="1" ht="25.9" customHeight="1">
      <c r="B137" s="156"/>
      <c r="C137" s="157"/>
      <c r="D137" s="158" t="s">
        <v>76</v>
      </c>
      <c r="E137" s="159" t="s">
        <v>140</v>
      </c>
      <c r="F137" s="159" t="s">
        <v>141</v>
      </c>
      <c r="G137" s="157"/>
      <c r="H137" s="157"/>
      <c r="I137" s="160"/>
      <c r="J137" s="161">
        <f>BK137</f>
        <v>0</v>
      </c>
      <c r="K137" s="157"/>
      <c r="L137" s="162"/>
      <c r="M137" s="163"/>
      <c r="N137" s="164"/>
      <c r="O137" s="164"/>
      <c r="P137" s="165">
        <f>SUM(P138:P141)</f>
        <v>0</v>
      </c>
      <c r="Q137" s="164"/>
      <c r="R137" s="165">
        <f>SUM(R138:R141)</f>
        <v>0</v>
      </c>
      <c r="S137" s="164"/>
      <c r="T137" s="166">
        <f>SUM(T138:T141)</f>
        <v>0</v>
      </c>
      <c r="AR137" s="167" t="s">
        <v>82</v>
      </c>
      <c r="AT137" s="168" t="s">
        <v>76</v>
      </c>
      <c r="AU137" s="168" t="s">
        <v>77</v>
      </c>
      <c r="AY137" s="167" t="s">
        <v>115</v>
      </c>
      <c r="BK137" s="169">
        <f>SUM(BK138:BK141)</f>
        <v>0</v>
      </c>
    </row>
    <row r="138" spans="1:65" s="2" customFormat="1" ht="55.5" customHeight="1">
      <c r="A138" s="30"/>
      <c r="B138" s="31"/>
      <c r="C138" s="170" t="s">
        <v>142</v>
      </c>
      <c r="D138" s="170" t="s">
        <v>116</v>
      </c>
      <c r="E138" s="171" t="s">
        <v>117</v>
      </c>
      <c r="F138" s="172" t="s">
        <v>118</v>
      </c>
      <c r="G138" s="173" t="s">
        <v>119</v>
      </c>
      <c r="H138" s="174">
        <v>1</v>
      </c>
      <c r="I138" s="175"/>
      <c r="J138" s="176">
        <f>ROUND(I138*H138,2)</f>
        <v>0</v>
      </c>
      <c r="K138" s="177"/>
      <c r="L138" s="35"/>
      <c r="M138" s="178" t="s">
        <v>1</v>
      </c>
      <c r="N138" s="179" t="s">
        <v>42</v>
      </c>
      <c r="O138" s="67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82" t="s">
        <v>120</v>
      </c>
      <c r="AT138" s="182" t="s">
        <v>116</v>
      </c>
      <c r="AU138" s="182" t="s">
        <v>82</v>
      </c>
      <c r="AY138" s="13" t="s">
        <v>115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3" t="s">
        <v>82</v>
      </c>
      <c r="BK138" s="183">
        <f>ROUND(I138*H138,2)</f>
        <v>0</v>
      </c>
      <c r="BL138" s="13" t="s">
        <v>120</v>
      </c>
      <c r="BM138" s="182" t="s">
        <v>143</v>
      </c>
    </row>
    <row r="139" spans="1:65" s="2" customFormat="1" ht="117">
      <c r="A139" s="30"/>
      <c r="B139" s="31"/>
      <c r="C139" s="32"/>
      <c r="D139" s="184" t="s">
        <v>122</v>
      </c>
      <c r="E139" s="32"/>
      <c r="F139" s="185" t="s">
        <v>123</v>
      </c>
      <c r="G139" s="32"/>
      <c r="H139" s="32"/>
      <c r="I139" s="186"/>
      <c r="J139" s="32"/>
      <c r="K139" s="32"/>
      <c r="L139" s="35"/>
      <c r="M139" s="187"/>
      <c r="N139" s="188"/>
      <c r="O139" s="67"/>
      <c r="P139" s="67"/>
      <c r="Q139" s="67"/>
      <c r="R139" s="67"/>
      <c r="S139" s="67"/>
      <c r="T139" s="68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3" t="s">
        <v>122</v>
      </c>
      <c r="AU139" s="13" t="s">
        <v>82</v>
      </c>
    </row>
    <row r="140" spans="1:65" s="2" customFormat="1" ht="55.5" customHeight="1">
      <c r="A140" s="30"/>
      <c r="B140" s="31"/>
      <c r="C140" s="170" t="s">
        <v>144</v>
      </c>
      <c r="D140" s="170" t="s">
        <v>116</v>
      </c>
      <c r="E140" s="171" t="s">
        <v>124</v>
      </c>
      <c r="F140" s="172" t="s">
        <v>125</v>
      </c>
      <c r="G140" s="173" t="s">
        <v>119</v>
      </c>
      <c r="H140" s="174">
        <v>1</v>
      </c>
      <c r="I140" s="175"/>
      <c r="J140" s="176">
        <f>ROUND(I140*H140,2)</f>
        <v>0</v>
      </c>
      <c r="K140" s="177"/>
      <c r="L140" s="35"/>
      <c r="M140" s="178" t="s">
        <v>1</v>
      </c>
      <c r="N140" s="179" t="s">
        <v>42</v>
      </c>
      <c r="O140" s="67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82" t="s">
        <v>120</v>
      </c>
      <c r="AT140" s="182" t="s">
        <v>116</v>
      </c>
      <c r="AU140" s="182" t="s">
        <v>82</v>
      </c>
      <c r="AY140" s="13" t="s">
        <v>115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3" t="s">
        <v>82</v>
      </c>
      <c r="BK140" s="183">
        <f>ROUND(I140*H140,2)</f>
        <v>0</v>
      </c>
      <c r="BL140" s="13" t="s">
        <v>120</v>
      </c>
      <c r="BM140" s="182" t="s">
        <v>145</v>
      </c>
    </row>
    <row r="141" spans="1:65" s="2" customFormat="1" ht="68.25">
      <c r="A141" s="30"/>
      <c r="B141" s="31"/>
      <c r="C141" s="32"/>
      <c r="D141" s="184" t="s">
        <v>122</v>
      </c>
      <c r="E141" s="32"/>
      <c r="F141" s="185" t="s">
        <v>127</v>
      </c>
      <c r="G141" s="32"/>
      <c r="H141" s="32"/>
      <c r="I141" s="186"/>
      <c r="J141" s="32"/>
      <c r="K141" s="32"/>
      <c r="L141" s="35"/>
      <c r="M141" s="187"/>
      <c r="N141" s="188"/>
      <c r="O141" s="67"/>
      <c r="P141" s="67"/>
      <c r="Q141" s="67"/>
      <c r="R141" s="67"/>
      <c r="S141" s="67"/>
      <c r="T141" s="68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T141" s="13" t="s">
        <v>122</v>
      </c>
      <c r="AU141" s="13" t="s">
        <v>82</v>
      </c>
    </row>
    <row r="142" spans="1:65" s="11" customFormat="1" ht="25.9" customHeight="1">
      <c r="B142" s="156"/>
      <c r="C142" s="157"/>
      <c r="D142" s="158" t="s">
        <v>76</v>
      </c>
      <c r="E142" s="159" t="s">
        <v>146</v>
      </c>
      <c r="F142" s="159" t="s">
        <v>147</v>
      </c>
      <c r="G142" s="157"/>
      <c r="H142" s="157"/>
      <c r="I142" s="160"/>
      <c r="J142" s="161">
        <f>BK142</f>
        <v>0</v>
      </c>
      <c r="K142" s="157"/>
      <c r="L142" s="162"/>
      <c r="M142" s="163"/>
      <c r="N142" s="164"/>
      <c r="O142" s="164"/>
      <c r="P142" s="165">
        <f>SUM(P143:P146)</f>
        <v>0</v>
      </c>
      <c r="Q142" s="164"/>
      <c r="R142" s="165">
        <f>SUM(R143:R146)</f>
        <v>0</v>
      </c>
      <c r="S142" s="164"/>
      <c r="T142" s="166">
        <f>SUM(T143:T146)</f>
        <v>0</v>
      </c>
      <c r="AR142" s="167" t="s">
        <v>82</v>
      </c>
      <c r="AT142" s="168" t="s">
        <v>76</v>
      </c>
      <c r="AU142" s="168" t="s">
        <v>77</v>
      </c>
      <c r="AY142" s="167" t="s">
        <v>115</v>
      </c>
      <c r="BK142" s="169">
        <f>SUM(BK143:BK146)</f>
        <v>0</v>
      </c>
    </row>
    <row r="143" spans="1:65" s="2" customFormat="1" ht="55.5" customHeight="1">
      <c r="A143" s="30"/>
      <c r="B143" s="31"/>
      <c r="C143" s="170" t="s">
        <v>148</v>
      </c>
      <c r="D143" s="170" t="s">
        <v>116</v>
      </c>
      <c r="E143" s="171" t="s">
        <v>117</v>
      </c>
      <c r="F143" s="172" t="s">
        <v>118</v>
      </c>
      <c r="G143" s="173" t="s">
        <v>119</v>
      </c>
      <c r="H143" s="174">
        <v>1</v>
      </c>
      <c r="I143" s="175"/>
      <c r="J143" s="176">
        <f>ROUND(I143*H143,2)</f>
        <v>0</v>
      </c>
      <c r="K143" s="177"/>
      <c r="L143" s="35"/>
      <c r="M143" s="178" t="s">
        <v>1</v>
      </c>
      <c r="N143" s="179" t="s">
        <v>42</v>
      </c>
      <c r="O143" s="67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82" t="s">
        <v>120</v>
      </c>
      <c r="AT143" s="182" t="s">
        <v>116</v>
      </c>
      <c r="AU143" s="182" t="s">
        <v>82</v>
      </c>
      <c r="AY143" s="13" t="s">
        <v>115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3" t="s">
        <v>82</v>
      </c>
      <c r="BK143" s="183">
        <f>ROUND(I143*H143,2)</f>
        <v>0</v>
      </c>
      <c r="BL143" s="13" t="s">
        <v>120</v>
      </c>
      <c r="BM143" s="182" t="s">
        <v>149</v>
      </c>
    </row>
    <row r="144" spans="1:65" s="2" customFormat="1" ht="117">
      <c r="A144" s="30"/>
      <c r="B144" s="31"/>
      <c r="C144" s="32"/>
      <c r="D144" s="184" t="s">
        <v>122</v>
      </c>
      <c r="E144" s="32"/>
      <c r="F144" s="185" t="s">
        <v>123</v>
      </c>
      <c r="G144" s="32"/>
      <c r="H144" s="32"/>
      <c r="I144" s="186"/>
      <c r="J144" s="32"/>
      <c r="K144" s="32"/>
      <c r="L144" s="35"/>
      <c r="M144" s="187"/>
      <c r="N144" s="188"/>
      <c r="O144" s="67"/>
      <c r="P144" s="67"/>
      <c r="Q144" s="67"/>
      <c r="R144" s="67"/>
      <c r="S144" s="67"/>
      <c r="T144" s="68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T144" s="13" t="s">
        <v>122</v>
      </c>
      <c r="AU144" s="13" t="s">
        <v>82</v>
      </c>
    </row>
    <row r="145" spans="1:65" s="2" customFormat="1" ht="55.5" customHeight="1">
      <c r="A145" s="30"/>
      <c r="B145" s="31"/>
      <c r="C145" s="170" t="s">
        <v>150</v>
      </c>
      <c r="D145" s="170" t="s">
        <v>116</v>
      </c>
      <c r="E145" s="171" t="s">
        <v>124</v>
      </c>
      <c r="F145" s="172" t="s">
        <v>125</v>
      </c>
      <c r="G145" s="173" t="s">
        <v>119</v>
      </c>
      <c r="H145" s="174">
        <v>1</v>
      </c>
      <c r="I145" s="175"/>
      <c r="J145" s="176">
        <f>ROUND(I145*H145,2)</f>
        <v>0</v>
      </c>
      <c r="K145" s="177"/>
      <c r="L145" s="35"/>
      <c r="M145" s="178" t="s">
        <v>1</v>
      </c>
      <c r="N145" s="179" t="s">
        <v>42</v>
      </c>
      <c r="O145" s="67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82" t="s">
        <v>120</v>
      </c>
      <c r="AT145" s="182" t="s">
        <v>116</v>
      </c>
      <c r="AU145" s="182" t="s">
        <v>82</v>
      </c>
      <c r="AY145" s="13" t="s">
        <v>115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3" t="s">
        <v>82</v>
      </c>
      <c r="BK145" s="183">
        <f>ROUND(I145*H145,2)</f>
        <v>0</v>
      </c>
      <c r="BL145" s="13" t="s">
        <v>120</v>
      </c>
      <c r="BM145" s="182" t="s">
        <v>151</v>
      </c>
    </row>
    <row r="146" spans="1:65" s="2" customFormat="1" ht="68.25">
      <c r="A146" s="30"/>
      <c r="B146" s="31"/>
      <c r="C146" s="32"/>
      <c r="D146" s="184" t="s">
        <v>122</v>
      </c>
      <c r="E146" s="32"/>
      <c r="F146" s="185" t="s">
        <v>127</v>
      </c>
      <c r="G146" s="32"/>
      <c r="H146" s="32"/>
      <c r="I146" s="186"/>
      <c r="J146" s="32"/>
      <c r="K146" s="32"/>
      <c r="L146" s="35"/>
      <c r="M146" s="187"/>
      <c r="N146" s="188"/>
      <c r="O146" s="67"/>
      <c r="P146" s="67"/>
      <c r="Q146" s="67"/>
      <c r="R146" s="67"/>
      <c r="S146" s="67"/>
      <c r="T146" s="68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T146" s="13" t="s">
        <v>122</v>
      </c>
      <c r="AU146" s="13" t="s">
        <v>82</v>
      </c>
    </row>
    <row r="147" spans="1:65" s="11" customFormat="1" ht="25.9" customHeight="1">
      <c r="B147" s="156"/>
      <c r="C147" s="157"/>
      <c r="D147" s="158" t="s">
        <v>76</v>
      </c>
      <c r="E147" s="159" t="s">
        <v>152</v>
      </c>
      <c r="F147" s="159" t="s">
        <v>153</v>
      </c>
      <c r="G147" s="157"/>
      <c r="H147" s="157"/>
      <c r="I147" s="160"/>
      <c r="J147" s="161">
        <f>BK147</f>
        <v>0</v>
      </c>
      <c r="K147" s="157"/>
      <c r="L147" s="162"/>
      <c r="M147" s="163"/>
      <c r="N147" s="164"/>
      <c r="O147" s="164"/>
      <c r="P147" s="165">
        <f>SUM(P148:P151)</f>
        <v>0</v>
      </c>
      <c r="Q147" s="164"/>
      <c r="R147" s="165">
        <f>SUM(R148:R151)</f>
        <v>0</v>
      </c>
      <c r="S147" s="164"/>
      <c r="T147" s="166">
        <f>SUM(T148:T151)</f>
        <v>0</v>
      </c>
      <c r="AR147" s="167" t="s">
        <v>82</v>
      </c>
      <c r="AT147" s="168" t="s">
        <v>76</v>
      </c>
      <c r="AU147" s="168" t="s">
        <v>77</v>
      </c>
      <c r="AY147" s="167" t="s">
        <v>115</v>
      </c>
      <c r="BK147" s="169">
        <f>SUM(BK148:BK151)</f>
        <v>0</v>
      </c>
    </row>
    <row r="148" spans="1:65" s="2" customFormat="1" ht="55.5" customHeight="1">
      <c r="A148" s="30"/>
      <c r="B148" s="31"/>
      <c r="C148" s="170" t="s">
        <v>154</v>
      </c>
      <c r="D148" s="170" t="s">
        <v>116</v>
      </c>
      <c r="E148" s="171" t="s">
        <v>117</v>
      </c>
      <c r="F148" s="172" t="s">
        <v>118</v>
      </c>
      <c r="G148" s="173" t="s">
        <v>119</v>
      </c>
      <c r="H148" s="174">
        <v>1</v>
      </c>
      <c r="I148" s="175"/>
      <c r="J148" s="176">
        <f>ROUND(I148*H148,2)</f>
        <v>0</v>
      </c>
      <c r="K148" s="177"/>
      <c r="L148" s="35"/>
      <c r="M148" s="178" t="s">
        <v>1</v>
      </c>
      <c r="N148" s="179" t="s">
        <v>42</v>
      </c>
      <c r="O148" s="67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82" t="s">
        <v>120</v>
      </c>
      <c r="AT148" s="182" t="s">
        <v>116</v>
      </c>
      <c r="AU148" s="182" t="s">
        <v>82</v>
      </c>
      <c r="AY148" s="13" t="s">
        <v>115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3" t="s">
        <v>82</v>
      </c>
      <c r="BK148" s="183">
        <f>ROUND(I148*H148,2)</f>
        <v>0</v>
      </c>
      <c r="BL148" s="13" t="s">
        <v>120</v>
      </c>
      <c r="BM148" s="182" t="s">
        <v>155</v>
      </c>
    </row>
    <row r="149" spans="1:65" s="2" customFormat="1" ht="117">
      <c r="A149" s="30"/>
      <c r="B149" s="31"/>
      <c r="C149" s="32"/>
      <c r="D149" s="184" t="s">
        <v>122</v>
      </c>
      <c r="E149" s="32"/>
      <c r="F149" s="185" t="s">
        <v>123</v>
      </c>
      <c r="G149" s="32"/>
      <c r="H149" s="32"/>
      <c r="I149" s="186"/>
      <c r="J149" s="32"/>
      <c r="K149" s="32"/>
      <c r="L149" s="35"/>
      <c r="M149" s="187"/>
      <c r="N149" s="188"/>
      <c r="O149" s="67"/>
      <c r="P149" s="67"/>
      <c r="Q149" s="67"/>
      <c r="R149" s="67"/>
      <c r="S149" s="67"/>
      <c r="T149" s="68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T149" s="13" t="s">
        <v>122</v>
      </c>
      <c r="AU149" s="13" t="s">
        <v>82</v>
      </c>
    </row>
    <row r="150" spans="1:65" s="2" customFormat="1" ht="55.5" customHeight="1">
      <c r="A150" s="30"/>
      <c r="B150" s="31"/>
      <c r="C150" s="170" t="s">
        <v>156</v>
      </c>
      <c r="D150" s="170" t="s">
        <v>116</v>
      </c>
      <c r="E150" s="171" t="s">
        <v>124</v>
      </c>
      <c r="F150" s="172" t="s">
        <v>125</v>
      </c>
      <c r="G150" s="173" t="s">
        <v>119</v>
      </c>
      <c r="H150" s="174">
        <v>1</v>
      </c>
      <c r="I150" s="175"/>
      <c r="J150" s="176">
        <f>ROUND(I150*H150,2)</f>
        <v>0</v>
      </c>
      <c r="K150" s="177"/>
      <c r="L150" s="35"/>
      <c r="M150" s="178" t="s">
        <v>1</v>
      </c>
      <c r="N150" s="179" t="s">
        <v>42</v>
      </c>
      <c r="O150" s="67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82" t="s">
        <v>120</v>
      </c>
      <c r="AT150" s="182" t="s">
        <v>116</v>
      </c>
      <c r="AU150" s="182" t="s">
        <v>82</v>
      </c>
      <c r="AY150" s="13" t="s">
        <v>115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3" t="s">
        <v>82</v>
      </c>
      <c r="BK150" s="183">
        <f>ROUND(I150*H150,2)</f>
        <v>0</v>
      </c>
      <c r="BL150" s="13" t="s">
        <v>120</v>
      </c>
      <c r="BM150" s="182" t="s">
        <v>157</v>
      </c>
    </row>
    <row r="151" spans="1:65" s="2" customFormat="1" ht="68.25">
      <c r="A151" s="30"/>
      <c r="B151" s="31"/>
      <c r="C151" s="32"/>
      <c r="D151" s="184" t="s">
        <v>122</v>
      </c>
      <c r="E151" s="32"/>
      <c r="F151" s="185" t="s">
        <v>127</v>
      </c>
      <c r="G151" s="32"/>
      <c r="H151" s="32"/>
      <c r="I151" s="186"/>
      <c r="J151" s="32"/>
      <c r="K151" s="32"/>
      <c r="L151" s="35"/>
      <c r="M151" s="187"/>
      <c r="N151" s="188"/>
      <c r="O151" s="67"/>
      <c r="P151" s="67"/>
      <c r="Q151" s="67"/>
      <c r="R151" s="67"/>
      <c r="S151" s="67"/>
      <c r="T151" s="68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T151" s="13" t="s">
        <v>122</v>
      </c>
      <c r="AU151" s="13" t="s">
        <v>82</v>
      </c>
    </row>
    <row r="152" spans="1:65" s="11" customFormat="1" ht="25.9" customHeight="1">
      <c r="B152" s="156"/>
      <c r="C152" s="157"/>
      <c r="D152" s="158" t="s">
        <v>76</v>
      </c>
      <c r="E152" s="159" t="s">
        <v>158</v>
      </c>
      <c r="F152" s="159" t="s">
        <v>159</v>
      </c>
      <c r="G152" s="157"/>
      <c r="H152" s="157"/>
      <c r="I152" s="160"/>
      <c r="J152" s="161">
        <f>BK152</f>
        <v>0</v>
      </c>
      <c r="K152" s="157"/>
      <c r="L152" s="162"/>
      <c r="M152" s="163"/>
      <c r="N152" s="164"/>
      <c r="O152" s="164"/>
      <c r="P152" s="165">
        <f>SUM(P153:P156)</f>
        <v>0</v>
      </c>
      <c r="Q152" s="164"/>
      <c r="R152" s="165">
        <f>SUM(R153:R156)</f>
        <v>0</v>
      </c>
      <c r="S152" s="164"/>
      <c r="T152" s="166">
        <f>SUM(T153:T156)</f>
        <v>0</v>
      </c>
      <c r="AR152" s="167" t="s">
        <v>82</v>
      </c>
      <c r="AT152" s="168" t="s">
        <v>76</v>
      </c>
      <c r="AU152" s="168" t="s">
        <v>77</v>
      </c>
      <c r="AY152" s="167" t="s">
        <v>115</v>
      </c>
      <c r="BK152" s="169">
        <f>SUM(BK153:BK156)</f>
        <v>0</v>
      </c>
    </row>
    <row r="153" spans="1:65" s="2" customFormat="1" ht="55.5" customHeight="1">
      <c r="A153" s="30"/>
      <c r="B153" s="31"/>
      <c r="C153" s="170" t="s">
        <v>160</v>
      </c>
      <c r="D153" s="170" t="s">
        <v>116</v>
      </c>
      <c r="E153" s="171" t="s">
        <v>117</v>
      </c>
      <c r="F153" s="172" t="s">
        <v>118</v>
      </c>
      <c r="G153" s="173" t="s">
        <v>119</v>
      </c>
      <c r="H153" s="174">
        <v>1</v>
      </c>
      <c r="I153" s="175"/>
      <c r="J153" s="176">
        <f>ROUND(I153*H153,2)</f>
        <v>0</v>
      </c>
      <c r="K153" s="177"/>
      <c r="L153" s="35"/>
      <c r="M153" s="178" t="s">
        <v>1</v>
      </c>
      <c r="N153" s="179" t="s">
        <v>42</v>
      </c>
      <c r="O153" s="67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82" t="s">
        <v>120</v>
      </c>
      <c r="AT153" s="182" t="s">
        <v>116</v>
      </c>
      <c r="AU153" s="182" t="s">
        <v>82</v>
      </c>
      <c r="AY153" s="13" t="s">
        <v>115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3" t="s">
        <v>82</v>
      </c>
      <c r="BK153" s="183">
        <f>ROUND(I153*H153,2)</f>
        <v>0</v>
      </c>
      <c r="BL153" s="13" t="s">
        <v>120</v>
      </c>
      <c r="BM153" s="182" t="s">
        <v>161</v>
      </c>
    </row>
    <row r="154" spans="1:65" s="2" customFormat="1" ht="117">
      <c r="A154" s="30"/>
      <c r="B154" s="31"/>
      <c r="C154" s="32"/>
      <c r="D154" s="184" t="s">
        <v>122</v>
      </c>
      <c r="E154" s="32"/>
      <c r="F154" s="185" t="s">
        <v>123</v>
      </c>
      <c r="G154" s="32"/>
      <c r="H154" s="32"/>
      <c r="I154" s="186"/>
      <c r="J154" s="32"/>
      <c r="K154" s="32"/>
      <c r="L154" s="35"/>
      <c r="M154" s="187"/>
      <c r="N154" s="188"/>
      <c r="O154" s="67"/>
      <c r="P154" s="67"/>
      <c r="Q154" s="67"/>
      <c r="R154" s="67"/>
      <c r="S154" s="67"/>
      <c r="T154" s="68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T154" s="13" t="s">
        <v>122</v>
      </c>
      <c r="AU154" s="13" t="s">
        <v>82</v>
      </c>
    </row>
    <row r="155" spans="1:65" s="2" customFormat="1" ht="55.5" customHeight="1">
      <c r="A155" s="30"/>
      <c r="B155" s="31"/>
      <c r="C155" s="170" t="s">
        <v>162</v>
      </c>
      <c r="D155" s="170" t="s">
        <v>116</v>
      </c>
      <c r="E155" s="171" t="s">
        <v>124</v>
      </c>
      <c r="F155" s="172" t="s">
        <v>125</v>
      </c>
      <c r="G155" s="173" t="s">
        <v>119</v>
      </c>
      <c r="H155" s="174">
        <v>1</v>
      </c>
      <c r="I155" s="175"/>
      <c r="J155" s="176">
        <f>ROUND(I155*H155,2)</f>
        <v>0</v>
      </c>
      <c r="K155" s="177"/>
      <c r="L155" s="35"/>
      <c r="M155" s="178" t="s">
        <v>1</v>
      </c>
      <c r="N155" s="179" t="s">
        <v>42</v>
      </c>
      <c r="O155" s="67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82" t="s">
        <v>120</v>
      </c>
      <c r="AT155" s="182" t="s">
        <v>116</v>
      </c>
      <c r="AU155" s="182" t="s">
        <v>82</v>
      </c>
      <c r="AY155" s="13" t="s">
        <v>115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3" t="s">
        <v>82</v>
      </c>
      <c r="BK155" s="183">
        <f>ROUND(I155*H155,2)</f>
        <v>0</v>
      </c>
      <c r="BL155" s="13" t="s">
        <v>120</v>
      </c>
      <c r="BM155" s="182" t="s">
        <v>163</v>
      </c>
    </row>
    <row r="156" spans="1:65" s="2" customFormat="1" ht="68.25">
      <c r="A156" s="30"/>
      <c r="B156" s="31"/>
      <c r="C156" s="32"/>
      <c r="D156" s="184" t="s">
        <v>122</v>
      </c>
      <c r="E156" s="32"/>
      <c r="F156" s="185" t="s">
        <v>127</v>
      </c>
      <c r="G156" s="32"/>
      <c r="H156" s="32"/>
      <c r="I156" s="186"/>
      <c r="J156" s="32"/>
      <c r="K156" s="32"/>
      <c r="L156" s="35"/>
      <c r="M156" s="187"/>
      <c r="N156" s="188"/>
      <c r="O156" s="67"/>
      <c r="P156" s="67"/>
      <c r="Q156" s="67"/>
      <c r="R156" s="67"/>
      <c r="S156" s="67"/>
      <c r="T156" s="68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T156" s="13" t="s">
        <v>122</v>
      </c>
      <c r="AU156" s="13" t="s">
        <v>82</v>
      </c>
    </row>
    <row r="157" spans="1:65" s="11" customFormat="1" ht="25.9" customHeight="1">
      <c r="B157" s="156"/>
      <c r="C157" s="157"/>
      <c r="D157" s="158" t="s">
        <v>76</v>
      </c>
      <c r="E157" s="159" t="s">
        <v>164</v>
      </c>
      <c r="F157" s="159" t="s">
        <v>165</v>
      </c>
      <c r="G157" s="157"/>
      <c r="H157" s="157"/>
      <c r="I157" s="160"/>
      <c r="J157" s="161">
        <f>BK157</f>
        <v>0</v>
      </c>
      <c r="K157" s="157"/>
      <c r="L157" s="162"/>
      <c r="M157" s="163"/>
      <c r="N157" s="164"/>
      <c r="O157" s="164"/>
      <c r="P157" s="165">
        <f>SUM(P158:P161)</f>
        <v>0</v>
      </c>
      <c r="Q157" s="164"/>
      <c r="R157" s="165">
        <f>SUM(R158:R161)</f>
        <v>0</v>
      </c>
      <c r="S157" s="164"/>
      <c r="T157" s="166">
        <f>SUM(T158:T161)</f>
        <v>0</v>
      </c>
      <c r="AR157" s="167" t="s">
        <v>82</v>
      </c>
      <c r="AT157" s="168" t="s">
        <v>76</v>
      </c>
      <c r="AU157" s="168" t="s">
        <v>77</v>
      </c>
      <c r="AY157" s="167" t="s">
        <v>115</v>
      </c>
      <c r="BK157" s="169">
        <f>SUM(BK158:BK161)</f>
        <v>0</v>
      </c>
    </row>
    <row r="158" spans="1:65" s="2" customFormat="1" ht="55.5" customHeight="1">
      <c r="A158" s="30"/>
      <c r="B158" s="31"/>
      <c r="C158" s="170" t="s">
        <v>8</v>
      </c>
      <c r="D158" s="170" t="s">
        <v>116</v>
      </c>
      <c r="E158" s="171" t="s">
        <v>117</v>
      </c>
      <c r="F158" s="172" t="s">
        <v>118</v>
      </c>
      <c r="G158" s="173" t="s">
        <v>119</v>
      </c>
      <c r="H158" s="174">
        <v>1</v>
      </c>
      <c r="I158" s="175"/>
      <c r="J158" s="176">
        <f>ROUND(I158*H158,2)</f>
        <v>0</v>
      </c>
      <c r="K158" s="177"/>
      <c r="L158" s="35"/>
      <c r="M158" s="178" t="s">
        <v>1</v>
      </c>
      <c r="N158" s="179" t="s">
        <v>42</v>
      </c>
      <c r="O158" s="67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82" t="s">
        <v>120</v>
      </c>
      <c r="AT158" s="182" t="s">
        <v>116</v>
      </c>
      <c r="AU158" s="182" t="s">
        <v>82</v>
      </c>
      <c r="AY158" s="13" t="s">
        <v>115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3" t="s">
        <v>82</v>
      </c>
      <c r="BK158" s="183">
        <f>ROUND(I158*H158,2)</f>
        <v>0</v>
      </c>
      <c r="BL158" s="13" t="s">
        <v>120</v>
      </c>
      <c r="BM158" s="182" t="s">
        <v>166</v>
      </c>
    </row>
    <row r="159" spans="1:65" s="2" customFormat="1" ht="117">
      <c r="A159" s="30"/>
      <c r="B159" s="31"/>
      <c r="C159" s="32"/>
      <c r="D159" s="184" t="s">
        <v>122</v>
      </c>
      <c r="E159" s="32"/>
      <c r="F159" s="185" t="s">
        <v>123</v>
      </c>
      <c r="G159" s="32"/>
      <c r="H159" s="32"/>
      <c r="I159" s="186"/>
      <c r="J159" s="32"/>
      <c r="K159" s="32"/>
      <c r="L159" s="35"/>
      <c r="M159" s="187"/>
      <c r="N159" s="188"/>
      <c r="O159" s="67"/>
      <c r="P159" s="67"/>
      <c r="Q159" s="67"/>
      <c r="R159" s="67"/>
      <c r="S159" s="67"/>
      <c r="T159" s="68"/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T159" s="13" t="s">
        <v>122</v>
      </c>
      <c r="AU159" s="13" t="s">
        <v>82</v>
      </c>
    </row>
    <row r="160" spans="1:65" s="2" customFormat="1" ht="55.5" customHeight="1">
      <c r="A160" s="30"/>
      <c r="B160" s="31"/>
      <c r="C160" s="170" t="s">
        <v>167</v>
      </c>
      <c r="D160" s="170" t="s">
        <v>116</v>
      </c>
      <c r="E160" s="171" t="s">
        <v>124</v>
      </c>
      <c r="F160" s="172" t="s">
        <v>125</v>
      </c>
      <c r="G160" s="173" t="s">
        <v>119</v>
      </c>
      <c r="H160" s="174">
        <v>1</v>
      </c>
      <c r="I160" s="175"/>
      <c r="J160" s="176">
        <f>ROUND(I160*H160,2)</f>
        <v>0</v>
      </c>
      <c r="K160" s="177"/>
      <c r="L160" s="35"/>
      <c r="M160" s="178" t="s">
        <v>1</v>
      </c>
      <c r="N160" s="179" t="s">
        <v>42</v>
      </c>
      <c r="O160" s="67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82" t="s">
        <v>120</v>
      </c>
      <c r="AT160" s="182" t="s">
        <v>116</v>
      </c>
      <c r="AU160" s="182" t="s">
        <v>82</v>
      </c>
      <c r="AY160" s="13" t="s">
        <v>115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3" t="s">
        <v>82</v>
      </c>
      <c r="BK160" s="183">
        <f>ROUND(I160*H160,2)</f>
        <v>0</v>
      </c>
      <c r="BL160" s="13" t="s">
        <v>120</v>
      </c>
      <c r="BM160" s="182" t="s">
        <v>168</v>
      </c>
    </row>
    <row r="161" spans="1:65" s="2" customFormat="1" ht="68.25">
      <c r="A161" s="30"/>
      <c r="B161" s="31"/>
      <c r="C161" s="32"/>
      <c r="D161" s="184" t="s">
        <v>122</v>
      </c>
      <c r="E161" s="32"/>
      <c r="F161" s="185" t="s">
        <v>127</v>
      </c>
      <c r="G161" s="32"/>
      <c r="H161" s="32"/>
      <c r="I161" s="186"/>
      <c r="J161" s="32"/>
      <c r="K161" s="32"/>
      <c r="L161" s="35"/>
      <c r="M161" s="187"/>
      <c r="N161" s="188"/>
      <c r="O161" s="67"/>
      <c r="P161" s="67"/>
      <c r="Q161" s="67"/>
      <c r="R161" s="67"/>
      <c r="S161" s="67"/>
      <c r="T161" s="68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T161" s="13" t="s">
        <v>122</v>
      </c>
      <c r="AU161" s="13" t="s">
        <v>82</v>
      </c>
    </row>
    <row r="162" spans="1:65" s="11" customFormat="1" ht="25.9" customHeight="1">
      <c r="B162" s="156"/>
      <c r="C162" s="157"/>
      <c r="D162" s="158" t="s">
        <v>76</v>
      </c>
      <c r="E162" s="159" t="s">
        <v>169</v>
      </c>
      <c r="F162" s="159" t="s">
        <v>170</v>
      </c>
      <c r="G162" s="157"/>
      <c r="H162" s="157"/>
      <c r="I162" s="160"/>
      <c r="J162" s="161">
        <f>BK162</f>
        <v>0</v>
      </c>
      <c r="K162" s="157"/>
      <c r="L162" s="162"/>
      <c r="M162" s="163"/>
      <c r="N162" s="164"/>
      <c r="O162" s="164"/>
      <c r="P162" s="165">
        <f>SUM(P163:P166)</f>
        <v>0</v>
      </c>
      <c r="Q162" s="164"/>
      <c r="R162" s="165">
        <f>SUM(R163:R166)</f>
        <v>0</v>
      </c>
      <c r="S162" s="164"/>
      <c r="T162" s="166">
        <f>SUM(T163:T166)</f>
        <v>0</v>
      </c>
      <c r="AR162" s="167" t="s">
        <v>82</v>
      </c>
      <c r="AT162" s="168" t="s">
        <v>76</v>
      </c>
      <c r="AU162" s="168" t="s">
        <v>77</v>
      </c>
      <c r="AY162" s="167" t="s">
        <v>115</v>
      </c>
      <c r="BK162" s="169">
        <f>SUM(BK163:BK166)</f>
        <v>0</v>
      </c>
    </row>
    <row r="163" spans="1:65" s="2" customFormat="1" ht="55.5" customHeight="1">
      <c r="A163" s="30"/>
      <c r="B163" s="31"/>
      <c r="C163" s="170" t="s">
        <v>171</v>
      </c>
      <c r="D163" s="170" t="s">
        <v>116</v>
      </c>
      <c r="E163" s="171" t="s">
        <v>117</v>
      </c>
      <c r="F163" s="172" t="s">
        <v>118</v>
      </c>
      <c r="G163" s="173" t="s">
        <v>119</v>
      </c>
      <c r="H163" s="174">
        <v>1</v>
      </c>
      <c r="I163" s="175"/>
      <c r="J163" s="176">
        <f>ROUND(I163*H163,2)</f>
        <v>0</v>
      </c>
      <c r="K163" s="177"/>
      <c r="L163" s="35"/>
      <c r="M163" s="178" t="s">
        <v>1</v>
      </c>
      <c r="N163" s="179" t="s">
        <v>42</v>
      </c>
      <c r="O163" s="67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82" t="s">
        <v>120</v>
      </c>
      <c r="AT163" s="182" t="s">
        <v>116</v>
      </c>
      <c r="AU163" s="182" t="s">
        <v>82</v>
      </c>
      <c r="AY163" s="13" t="s">
        <v>115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3" t="s">
        <v>82</v>
      </c>
      <c r="BK163" s="183">
        <f>ROUND(I163*H163,2)</f>
        <v>0</v>
      </c>
      <c r="BL163" s="13" t="s">
        <v>120</v>
      </c>
      <c r="BM163" s="182" t="s">
        <v>172</v>
      </c>
    </row>
    <row r="164" spans="1:65" s="2" customFormat="1" ht="117">
      <c r="A164" s="30"/>
      <c r="B164" s="31"/>
      <c r="C164" s="32"/>
      <c r="D164" s="184" t="s">
        <v>122</v>
      </c>
      <c r="E164" s="32"/>
      <c r="F164" s="185" t="s">
        <v>123</v>
      </c>
      <c r="G164" s="32"/>
      <c r="H164" s="32"/>
      <c r="I164" s="186"/>
      <c r="J164" s="32"/>
      <c r="K164" s="32"/>
      <c r="L164" s="35"/>
      <c r="M164" s="187"/>
      <c r="N164" s="188"/>
      <c r="O164" s="67"/>
      <c r="P164" s="67"/>
      <c r="Q164" s="67"/>
      <c r="R164" s="67"/>
      <c r="S164" s="67"/>
      <c r="T164" s="68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T164" s="13" t="s">
        <v>122</v>
      </c>
      <c r="AU164" s="13" t="s">
        <v>82</v>
      </c>
    </row>
    <row r="165" spans="1:65" s="2" customFormat="1" ht="55.5" customHeight="1">
      <c r="A165" s="30"/>
      <c r="B165" s="31"/>
      <c r="C165" s="170" t="s">
        <v>173</v>
      </c>
      <c r="D165" s="170" t="s">
        <v>116</v>
      </c>
      <c r="E165" s="171" t="s">
        <v>124</v>
      </c>
      <c r="F165" s="172" t="s">
        <v>125</v>
      </c>
      <c r="G165" s="173" t="s">
        <v>119</v>
      </c>
      <c r="H165" s="174">
        <v>1</v>
      </c>
      <c r="I165" s="175"/>
      <c r="J165" s="176">
        <f>ROUND(I165*H165,2)</f>
        <v>0</v>
      </c>
      <c r="K165" s="177"/>
      <c r="L165" s="35"/>
      <c r="M165" s="178" t="s">
        <v>1</v>
      </c>
      <c r="N165" s="179" t="s">
        <v>42</v>
      </c>
      <c r="O165" s="67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82" t="s">
        <v>120</v>
      </c>
      <c r="AT165" s="182" t="s">
        <v>116</v>
      </c>
      <c r="AU165" s="182" t="s">
        <v>82</v>
      </c>
      <c r="AY165" s="13" t="s">
        <v>115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3" t="s">
        <v>82</v>
      </c>
      <c r="BK165" s="183">
        <f>ROUND(I165*H165,2)</f>
        <v>0</v>
      </c>
      <c r="BL165" s="13" t="s">
        <v>120</v>
      </c>
      <c r="BM165" s="182" t="s">
        <v>174</v>
      </c>
    </row>
    <row r="166" spans="1:65" s="2" customFormat="1" ht="68.25">
      <c r="A166" s="30"/>
      <c r="B166" s="31"/>
      <c r="C166" s="32"/>
      <c r="D166" s="184" t="s">
        <v>122</v>
      </c>
      <c r="E166" s="32"/>
      <c r="F166" s="185" t="s">
        <v>127</v>
      </c>
      <c r="G166" s="32"/>
      <c r="H166" s="32"/>
      <c r="I166" s="186"/>
      <c r="J166" s="32"/>
      <c r="K166" s="32"/>
      <c r="L166" s="35"/>
      <c r="M166" s="189"/>
      <c r="N166" s="190"/>
      <c r="O166" s="191"/>
      <c r="P166" s="191"/>
      <c r="Q166" s="191"/>
      <c r="R166" s="191"/>
      <c r="S166" s="191"/>
      <c r="T166" s="192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T166" s="13" t="s">
        <v>122</v>
      </c>
      <c r="AU166" s="13" t="s">
        <v>82</v>
      </c>
    </row>
    <row r="167" spans="1:65" s="2" customFormat="1" ht="6.95" customHeight="1">
      <c r="A167" s="30"/>
      <c r="B167" s="50"/>
      <c r="C167" s="51"/>
      <c r="D167" s="51"/>
      <c r="E167" s="51"/>
      <c r="F167" s="51"/>
      <c r="G167" s="51"/>
      <c r="H167" s="51"/>
      <c r="I167" s="51"/>
      <c r="J167" s="51"/>
      <c r="K167" s="51"/>
      <c r="L167" s="35"/>
      <c r="M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</row>
  </sheetData>
  <sheetProtection algorithmName="SHA-512" hashValue="o+RUqcQr96yC3VZlthMKBk55q0If2Fkl1fuFvTH2PgSodIN7Rk4wWS2AzNF6/2M5YozjkycjdUnsOTkaqV9v7g==" saltValue="uVIAwZldXafObbabsn2/dg==" spinCount="100000" sheet="1" objects="1" scenarios="1" formatColumns="0" formatRows="0" autoFilter="0"/>
  <autoFilter ref="C120:K166"/>
  <mergeCells count="6">
    <mergeCell ref="L2:V2"/>
    <mergeCell ref="E7:H7"/>
    <mergeCell ref="E16:H16"/>
    <mergeCell ref="E25:H25"/>
    <mergeCell ref="E85:H85"/>
    <mergeCell ref="E113:H113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zakázky</vt:lpstr>
      <vt:lpstr>OR_PHA - Vypracování stat...</vt:lpstr>
      <vt:lpstr>'OR_PHA - Vypracování stat...'!Názvy_tisku</vt:lpstr>
      <vt:lpstr>'Rekapitulace zakázky'!Názvy_tisku</vt:lpstr>
      <vt:lpstr>'OR_PHA - Vypracování stat...'!Oblast_tisku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2022-02-23T06:13:51Z</cp:lastPrinted>
  <dcterms:created xsi:type="dcterms:W3CDTF">2022-02-23T06:11:51Z</dcterms:created>
  <dcterms:modified xsi:type="dcterms:W3CDTF">2022-02-23T06:14:07Z</dcterms:modified>
</cp:coreProperties>
</file>